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24226"/>
  <mc:AlternateContent xmlns:mc="http://schemas.openxmlformats.org/markup-compatibility/2006">
    <mc:Choice Requires="x15">
      <x15ac:absPath xmlns:x15ac="http://schemas.microsoft.com/office/spreadsheetml/2010/11/ac" url="https://bcgov-my.sharepoint.com/personal/liana_foley_gov_bc_ca/Documents/Documents/"/>
    </mc:Choice>
  </mc:AlternateContent>
  <xr:revisionPtr revIDLastSave="0" documentId="8_{C31DA9F6-B47E-4AAD-A027-71ACA8DCF01A}" xr6:coauthVersionLast="47" xr6:coauthVersionMax="47" xr10:uidLastSave="{00000000-0000-0000-0000-000000000000}"/>
  <workbookProtection workbookAlgorithmName="SHA-512" workbookHashValue="8eaGd/fnu+FKi0beWjrnCLjoqK2m+hTl6xBauK1VWGopLNispftKuNAOnzgf5jmJfiYDZctCF4HzzREjzipOfw==" workbookSaltValue="m9gSnopuK6DRCnLgxCbXqA==" workbookSpinCount="100000" lockStructure="1"/>
  <bookViews>
    <workbookView xWindow="-28920" yWindow="-975" windowWidth="29040" windowHeight="15720" tabRatio="711" xr2:uid="{00000000-000D-0000-FFFF-FFFF00000000}"/>
  </bookViews>
  <sheets>
    <sheet name="Instructions" sheetId="15" r:id="rId1"/>
    <sheet name="BCTF Staffing" sheetId="1" r:id="rId2"/>
    <sheet name="FTE" sheetId="4" state="hidden" r:id="rId3"/>
    <sheet name="CEF" sheetId="10" state="hidden" r:id="rId4"/>
    <sheet name="Overhead Costs" sheetId="13" r:id="rId5"/>
    <sheet name="Remedies" sheetId="5" r:id="rId6"/>
    <sheet name="Data" sheetId="8" state="hidden" r:id="rId7"/>
  </sheets>
  <definedNames>
    <definedName name="CEF">CEF!$A$9:$H$69</definedName>
    <definedName name="_xlnm.Print_Area" localSheetId="1">'BCTF Staffing'!$B$1:$I$33</definedName>
    <definedName name="_xlnm.Print_Area" localSheetId="3">CEF!$C$1:$H$70</definedName>
    <definedName name="_xlnm.Print_Area" localSheetId="0">Instructions!$B$1:$C$35</definedName>
    <definedName name="_xlnm.Print_Area" localSheetId="4">'Overhead Costs'!$B$1:$M$41</definedName>
    <definedName name="_xlnm.Print_Area" localSheetId="5">Remedies!$B$1:$N$30</definedName>
    <definedName name="SD">CEF!$A$10:$C$69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13" i="1" l="1"/>
  <c r="D14" i="1"/>
  <c r="D16" i="1"/>
  <c r="D18" i="1" s="1"/>
  <c r="D17" i="1"/>
  <c r="D15" i="1" l="1"/>
  <c r="D19" i="1" s="1"/>
  <c r="H10" i="10" l="1"/>
  <c r="H11" i="10"/>
  <c r="E17" i="1" l="1"/>
  <c r="F24" i="8" s="1"/>
  <c r="E16" i="1"/>
  <c r="F23" i="8" s="1"/>
  <c r="F10" i="8"/>
  <c r="F9" i="8"/>
  <c r="C18" i="1"/>
  <c r="F11" i="8" s="1"/>
  <c r="E18" i="1" l="1"/>
  <c r="F25" i="8" s="1"/>
  <c r="F400" i="8" l="1"/>
  <c r="F401" i="8"/>
  <c r="F402" i="8"/>
  <c r="F403" i="8"/>
  <c r="F404" i="8"/>
  <c r="F405" i="8"/>
  <c r="F406" i="8"/>
  <c r="F407" i="8"/>
  <c r="F408" i="8"/>
  <c r="F399" i="8"/>
  <c r="F320" i="8"/>
  <c r="L21" i="5"/>
  <c r="K21" i="5"/>
  <c r="G21" i="5"/>
  <c r="F21" i="5"/>
  <c r="H13" i="5" l="1"/>
  <c r="H11" i="5"/>
  <c r="K29" i="13" l="1"/>
  <c r="K28" i="13"/>
  <c r="K27" i="13"/>
  <c r="K26" i="13"/>
  <c r="K21" i="13"/>
  <c r="K20" i="13"/>
  <c r="K19" i="13"/>
  <c r="K12" i="13"/>
  <c r="K11" i="13"/>
  <c r="K10" i="13"/>
  <c r="G70" i="10" l="1"/>
  <c r="G25" i="1" l="1"/>
  <c r="F305" i="8" l="1"/>
  <c r="F306" i="8"/>
  <c r="F304" i="8"/>
  <c r="F292" i="8"/>
  <c r="F293" i="8"/>
  <c r="F294" i="8"/>
  <c r="F295" i="8"/>
  <c r="F296" i="8"/>
  <c r="F297" i="8"/>
  <c r="F298" i="8"/>
  <c r="F299" i="8"/>
  <c r="F300" i="8"/>
  <c r="F301" i="8"/>
  <c r="F302" i="8"/>
  <c r="F303" i="8"/>
  <c r="F291" i="8"/>
  <c r="F285" i="8"/>
  <c r="F286" i="8"/>
  <c r="F287" i="8"/>
  <c r="F288" i="8"/>
  <c r="F289" i="8"/>
  <c r="F290" i="8"/>
  <c r="F284" i="8"/>
  <c r="F225" i="8" l="1"/>
  <c r="F224" i="8"/>
  <c r="F223" i="8"/>
  <c r="F221" i="8"/>
  <c r="F220" i="8"/>
  <c r="F219" i="8"/>
  <c r="F218" i="8"/>
  <c r="F217" i="8"/>
  <c r="F216" i="8"/>
  <c r="F215" i="8"/>
  <c r="F213" i="8"/>
  <c r="F212" i="8"/>
  <c r="F211" i="8"/>
  <c r="F206" i="8"/>
  <c r="F207" i="8"/>
  <c r="F205" i="8"/>
  <c r="F192" i="8"/>
  <c r="F193" i="8"/>
  <c r="F194" i="8"/>
  <c r="F195" i="8"/>
  <c r="F196" i="8"/>
  <c r="F197" i="8"/>
  <c r="F198" i="8"/>
  <c r="F199" i="8"/>
  <c r="F200" i="8"/>
  <c r="F201" i="8"/>
  <c r="F202" i="8"/>
  <c r="F203" i="8"/>
  <c r="F191" i="8"/>
  <c r="F184" i="8"/>
  <c r="F185" i="8"/>
  <c r="F186" i="8"/>
  <c r="F187" i="8"/>
  <c r="F188" i="8"/>
  <c r="F189" i="8"/>
  <c r="F183" i="8"/>
  <c r="F180" i="8"/>
  <c r="F179" i="8"/>
  <c r="F178" i="8"/>
  <c r="F165" i="8"/>
  <c r="F166" i="8"/>
  <c r="F167" i="8"/>
  <c r="F168" i="8"/>
  <c r="F169" i="8"/>
  <c r="F170" i="8"/>
  <c r="F171" i="8"/>
  <c r="F172" i="8"/>
  <c r="F173" i="8"/>
  <c r="F174" i="8"/>
  <c r="F175" i="8"/>
  <c r="F176" i="8"/>
  <c r="F164" i="8"/>
  <c r="F157" i="8"/>
  <c r="F158" i="8"/>
  <c r="F159" i="8"/>
  <c r="F160" i="8"/>
  <c r="F161" i="8"/>
  <c r="F162" i="8"/>
  <c r="F156" i="8"/>
  <c r="F151" i="8"/>
  <c r="F152" i="8"/>
  <c r="F150" i="8"/>
  <c r="F137" i="8"/>
  <c r="F138" i="8"/>
  <c r="F139" i="8"/>
  <c r="F140" i="8"/>
  <c r="F141" i="8"/>
  <c r="F142" i="8"/>
  <c r="F143" i="8"/>
  <c r="F144" i="8"/>
  <c r="F145" i="8"/>
  <c r="F146" i="8"/>
  <c r="F147" i="8"/>
  <c r="F148" i="8"/>
  <c r="F136" i="8"/>
  <c r="F129" i="8"/>
  <c r="F130" i="8"/>
  <c r="F131" i="8"/>
  <c r="F132" i="8"/>
  <c r="F133" i="8"/>
  <c r="F134" i="8"/>
  <c r="F128" i="8"/>
  <c r="F125" i="8"/>
  <c r="F124" i="8"/>
  <c r="F123" i="8"/>
  <c r="F122" i="8"/>
  <c r="F121" i="8"/>
  <c r="F120" i="8"/>
  <c r="F107" i="8"/>
  <c r="F108" i="8"/>
  <c r="F109" i="8"/>
  <c r="F110" i="8"/>
  <c r="F111" i="8"/>
  <c r="F112" i="8"/>
  <c r="F113" i="8"/>
  <c r="F114" i="8"/>
  <c r="F115" i="8"/>
  <c r="F116" i="8"/>
  <c r="F117" i="8"/>
  <c r="F118" i="8"/>
  <c r="F106" i="8"/>
  <c r="F99" i="8"/>
  <c r="F100" i="8"/>
  <c r="F101" i="8"/>
  <c r="F102" i="8"/>
  <c r="F103" i="8"/>
  <c r="F104" i="8"/>
  <c r="F98" i="8"/>
  <c r="F226" i="8" l="1"/>
  <c r="F222" i="8"/>
  <c r="F214" i="8"/>
  <c r="F149" i="8"/>
  <c r="F163" i="8"/>
  <c r="F177" i="8"/>
  <c r="F204" i="8"/>
  <c r="F135" i="8"/>
  <c r="F190" i="8"/>
  <c r="F181" i="8"/>
  <c r="F208" i="8"/>
  <c r="F153" i="8"/>
  <c r="F126" i="8"/>
  <c r="J40" i="13"/>
  <c r="F227" i="8" s="1"/>
  <c r="H38" i="13"/>
  <c r="F209" i="8" s="1"/>
  <c r="G38" i="13"/>
  <c r="F182" i="8" s="1"/>
  <c r="E38" i="13"/>
  <c r="F154" i="8" s="1"/>
  <c r="D38" i="13"/>
  <c r="F127" i="8" s="1"/>
  <c r="M25" i="13" l="1"/>
  <c r="F269" i="8" s="1"/>
  <c r="L25" i="13"/>
  <c r="F242" i="8" s="1"/>
  <c r="M24" i="13"/>
  <c r="F268" i="8" s="1"/>
  <c r="L24" i="13"/>
  <c r="F241" i="8" s="1"/>
  <c r="M23" i="13"/>
  <c r="F267" i="8" s="1"/>
  <c r="L23" i="13"/>
  <c r="F240" i="8" s="1"/>
  <c r="M22" i="13"/>
  <c r="F266" i="8" s="1"/>
  <c r="L22" i="13"/>
  <c r="F239" i="8" s="1"/>
  <c r="M21" i="13"/>
  <c r="F265" i="8" s="1"/>
  <c r="L21" i="13"/>
  <c r="F238" i="8" s="1"/>
  <c r="M20" i="13"/>
  <c r="L20" i="13"/>
  <c r="F237" i="8" s="1"/>
  <c r="M19" i="13"/>
  <c r="L19" i="13"/>
  <c r="F236" i="8" s="1"/>
  <c r="F264" i="8" l="1"/>
  <c r="F263" i="8"/>
  <c r="D5" i="13"/>
  <c r="B2" i="13"/>
  <c r="F97" i="8" l="1"/>
  <c r="L14" i="13"/>
  <c r="F232" i="8" s="1"/>
  <c r="M14" i="13"/>
  <c r="F259" i="8" s="1"/>
  <c r="M36" i="13"/>
  <c r="F279" i="8" s="1"/>
  <c r="L36" i="13"/>
  <c r="F252" i="8" s="1"/>
  <c r="M35" i="13"/>
  <c r="F278" i="8" s="1"/>
  <c r="L35" i="13"/>
  <c r="F251" i="8" s="1"/>
  <c r="M34" i="13"/>
  <c r="F277" i="8" s="1"/>
  <c r="L34" i="13"/>
  <c r="F250" i="8" s="1"/>
  <c r="M28" i="13"/>
  <c r="F272" i="8" s="1"/>
  <c r="L28" i="13"/>
  <c r="F245" i="8" s="1"/>
  <c r="M29" i="13"/>
  <c r="F273" i="8" s="1"/>
  <c r="L29" i="13"/>
  <c r="F246" i="8" s="1"/>
  <c r="M31" i="13"/>
  <c r="F275" i="8" s="1"/>
  <c r="L31" i="13"/>
  <c r="F248" i="8" s="1"/>
  <c r="M30" i="13"/>
  <c r="F274" i="8" s="1"/>
  <c r="L30" i="13"/>
  <c r="F247" i="8" s="1"/>
  <c r="M27" i="13"/>
  <c r="F271" i="8" s="1"/>
  <c r="L27" i="13"/>
  <c r="F244" i="8" s="1"/>
  <c r="M26" i="13"/>
  <c r="F270" i="8" s="1"/>
  <c r="L26" i="13"/>
  <c r="F243" i="8" s="1"/>
  <c r="M16" i="13"/>
  <c r="F261" i="8" s="1"/>
  <c r="L16" i="13"/>
  <c r="F234" i="8" s="1"/>
  <c r="M12" i="13"/>
  <c r="F257" i="8" s="1"/>
  <c r="L12" i="13"/>
  <c r="F230" i="8" s="1"/>
  <c r="M15" i="13"/>
  <c r="F260" i="8" s="1"/>
  <c r="L15" i="13"/>
  <c r="F233" i="8" s="1"/>
  <c r="M11" i="13"/>
  <c r="F256" i="8" s="1"/>
  <c r="L11" i="13"/>
  <c r="F229" i="8" s="1"/>
  <c r="M10" i="13"/>
  <c r="L10" i="13"/>
  <c r="F228" i="8" s="1"/>
  <c r="M13" i="13"/>
  <c r="F258" i="8" s="1"/>
  <c r="L13" i="13"/>
  <c r="F231" i="8" s="1"/>
  <c r="F253" i="8" l="1"/>
  <c r="F255" i="8"/>
  <c r="F262" i="8" s="1"/>
  <c r="F276" i="8"/>
  <c r="F249" i="8"/>
  <c r="F235" i="8"/>
  <c r="L38" i="13"/>
  <c r="F254" i="8" s="1"/>
  <c r="M38" i="13"/>
  <c r="F281" i="8" s="1"/>
  <c r="G40" i="13"/>
  <c r="F210" i="8" s="1"/>
  <c r="D40" i="13"/>
  <c r="F155" i="8" s="1"/>
  <c r="L40" i="13" l="1"/>
  <c r="L44" i="13" s="1"/>
  <c r="L42" i="13" l="1"/>
  <c r="F283" i="8" s="1"/>
  <c r="F282" i="8"/>
  <c r="G28" i="1"/>
  <c r="E5" i="5" l="1"/>
  <c r="F330" i="8" l="1"/>
  <c r="F374" i="8"/>
  <c r="F385" i="8"/>
  <c r="H19" i="5" l="1"/>
  <c r="F341" i="8" s="1"/>
  <c r="F318" i="8"/>
  <c r="F307" i="8" l="1"/>
  <c r="F377" i="8" l="1"/>
  <c r="F378" i="8"/>
  <c r="F379" i="8"/>
  <c r="F380" i="8"/>
  <c r="F381" i="8"/>
  <c r="F382" i="8"/>
  <c r="F383" i="8"/>
  <c r="F384" i="8"/>
  <c r="F386" i="8"/>
  <c r="F387" i="8" l="1"/>
  <c r="F317" i="8"/>
  <c r="F329" i="8"/>
  <c r="F373" i="8"/>
  <c r="H20" i="5" l="1"/>
  <c r="H18" i="5"/>
  <c r="F340" i="8" s="1"/>
  <c r="F314" i="8"/>
  <c r="F326" i="8"/>
  <c r="F370" i="8"/>
  <c r="F315" i="8"/>
  <c r="F327" i="8"/>
  <c r="F371" i="8"/>
  <c r="F316" i="8"/>
  <c r="F328" i="8"/>
  <c r="F372" i="8"/>
  <c r="H15" i="5" l="1"/>
  <c r="F337" i="8" s="1"/>
  <c r="H17" i="5"/>
  <c r="F339" i="8" s="1"/>
  <c r="H16" i="5"/>
  <c r="F338" i="8" s="1"/>
  <c r="F5" i="1" l="1"/>
  <c r="H12" i="10" l="1"/>
  <c r="H13" i="10"/>
  <c r="H14" i="10"/>
  <c r="H15" i="10"/>
  <c r="H16" i="10"/>
  <c r="H17" i="10"/>
  <c r="H18" i="10"/>
  <c r="H19" i="10"/>
  <c r="H20" i="10"/>
  <c r="H21" i="10"/>
  <c r="H22" i="10"/>
  <c r="H23" i="10"/>
  <c r="H24" i="10"/>
  <c r="H25" i="10"/>
  <c r="H26" i="10"/>
  <c r="H27" i="10"/>
  <c r="H28" i="10"/>
  <c r="H29" i="10"/>
  <c r="H30" i="10"/>
  <c r="H31" i="10"/>
  <c r="H32" i="10"/>
  <c r="H33" i="10"/>
  <c r="H34" i="10"/>
  <c r="H35" i="10"/>
  <c r="H36" i="10"/>
  <c r="H37" i="10"/>
  <c r="H38" i="10"/>
  <c r="H39" i="10"/>
  <c r="H40" i="10"/>
  <c r="H41" i="10"/>
  <c r="H42" i="10"/>
  <c r="H43" i="10"/>
  <c r="H44" i="10"/>
  <c r="H45" i="10"/>
  <c r="H46" i="10"/>
  <c r="H47" i="10"/>
  <c r="H48" i="10"/>
  <c r="H49" i="10"/>
  <c r="H50" i="10"/>
  <c r="H51" i="10"/>
  <c r="H52" i="10"/>
  <c r="H53" i="10"/>
  <c r="H54" i="10"/>
  <c r="H55" i="10"/>
  <c r="H56" i="10"/>
  <c r="H57" i="10"/>
  <c r="H58" i="10"/>
  <c r="H59" i="10"/>
  <c r="H60" i="10"/>
  <c r="H61" i="10"/>
  <c r="H62" i="10"/>
  <c r="H63" i="10"/>
  <c r="H64" i="10"/>
  <c r="H65" i="10"/>
  <c r="H66" i="10"/>
  <c r="H67" i="10"/>
  <c r="H68" i="10"/>
  <c r="F366" i="8" l="1"/>
  <c r="F367" i="8"/>
  <c r="F369" i="8"/>
  <c r="F375" i="8"/>
  <c r="L23" i="5" l="1"/>
  <c r="F409" i="8" s="1"/>
  <c r="F368" i="8"/>
  <c r="F376" i="8" l="1"/>
  <c r="F3" i="8"/>
  <c r="F105" i="8" l="1"/>
  <c r="F119" i="8"/>
  <c r="F280" i="8"/>
  <c r="H69" i="10" l="1"/>
  <c r="H70" i="10" s="1"/>
  <c r="F70" i="10"/>
  <c r="B62" i="4"/>
  <c r="C62" i="4"/>
  <c r="F331" i="8" l="1"/>
  <c r="F319" i="8"/>
  <c r="F323" i="8"/>
  <c r="F324" i="8"/>
  <c r="F325" i="8"/>
  <c r="F322" i="8"/>
  <c r="F313" i="8" l="1"/>
  <c r="H14" i="5"/>
  <c r="F336" i="8" s="1"/>
  <c r="F311" i="8"/>
  <c r="H12" i="5"/>
  <c r="F310" i="8"/>
  <c r="F333" i="8"/>
  <c r="F312" i="8"/>
  <c r="F335" i="8"/>
  <c r="F309" i="8"/>
  <c r="F308" i="8"/>
  <c r="F342" i="8"/>
  <c r="F334" i="8" l="1"/>
  <c r="H21" i="5"/>
  <c r="F63" i="8" l="1"/>
  <c r="F64" i="8"/>
  <c r="F65" i="8"/>
  <c r="F66" i="8"/>
  <c r="F67" i="8"/>
  <c r="F68" i="8"/>
  <c r="F69" i="8"/>
  <c r="F62" i="8"/>
  <c r="D3" i="4" l="1"/>
  <c r="D4" i="4"/>
  <c r="D5" i="4"/>
  <c r="D6" i="4"/>
  <c r="D7" i="4"/>
  <c r="D8" i="4"/>
  <c r="D9" i="4"/>
  <c r="D10" i="4"/>
  <c r="D11" i="4"/>
  <c r="D12" i="4"/>
  <c r="D13" i="4"/>
  <c r="D14" i="4"/>
  <c r="D15" i="4"/>
  <c r="D16" i="4"/>
  <c r="D17" i="4"/>
  <c r="D18" i="4"/>
  <c r="D19" i="4"/>
  <c r="D20" i="4"/>
  <c r="D21" i="4"/>
  <c r="D22" i="4"/>
  <c r="D23" i="4"/>
  <c r="D24" i="4"/>
  <c r="D25" i="4"/>
  <c r="D26" i="4"/>
  <c r="D27" i="4"/>
  <c r="D28" i="4"/>
  <c r="D29" i="4"/>
  <c r="D30" i="4"/>
  <c r="D31" i="4"/>
  <c r="D32" i="4"/>
  <c r="D33" i="4"/>
  <c r="D34" i="4"/>
  <c r="D35" i="4"/>
  <c r="D36" i="4"/>
  <c r="D37" i="4"/>
  <c r="D38" i="4"/>
  <c r="D39" i="4"/>
  <c r="D40" i="4"/>
  <c r="D41" i="4"/>
  <c r="D42" i="4"/>
  <c r="D43" i="4"/>
  <c r="D44" i="4"/>
  <c r="D45" i="4"/>
  <c r="D46" i="4"/>
  <c r="D47" i="4"/>
  <c r="D48" i="4"/>
  <c r="D49" i="4"/>
  <c r="D50" i="4"/>
  <c r="D51" i="4"/>
  <c r="D52" i="4"/>
  <c r="D53" i="4"/>
  <c r="D54" i="4"/>
  <c r="D55" i="4"/>
  <c r="D56" i="4"/>
  <c r="D57" i="4"/>
  <c r="D58" i="4"/>
  <c r="D59" i="4"/>
  <c r="D60" i="4"/>
  <c r="D61" i="4"/>
  <c r="D2" i="4"/>
  <c r="D62" i="4" l="1"/>
  <c r="G26" i="1"/>
  <c r="G27" i="1"/>
  <c r="G29" i="1"/>
  <c r="F16" i="1" s="1"/>
  <c r="G30" i="1"/>
  <c r="F17" i="1" s="1"/>
  <c r="G24" i="1"/>
  <c r="G23" i="1"/>
  <c r="F13" i="1" s="1"/>
  <c r="F31" i="1"/>
  <c r="F70" i="8" s="1"/>
  <c r="A2" i="10"/>
  <c r="E70" i="10"/>
  <c r="B69" i="10"/>
  <c r="B68" i="10"/>
  <c r="B67" i="10"/>
  <c r="B66" i="10"/>
  <c r="B65" i="10"/>
  <c r="B64" i="10"/>
  <c r="B63" i="10"/>
  <c r="B62" i="10"/>
  <c r="B61" i="10"/>
  <c r="B60" i="10"/>
  <c r="B59" i="10"/>
  <c r="B58" i="10"/>
  <c r="B57" i="10"/>
  <c r="B56" i="10"/>
  <c r="B55" i="10"/>
  <c r="B54" i="10"/>
  <c r="B53" i="10"/>
  <c r="B52" i="10"/>
  <c r="B51" i="10"/>
  <c r="B50" i="10"/>
  <c r="B49" i="10"/>
  <c r="B48" i="10"/>
  <c r="B47" i="10"/>
  <c r="B46" i="10"/>
  <c r="B45" i="10"/>
  <c r="B44" i="10"/>
  <c r="B43" i="10"/>
  <c r="B42" i="10"/>
  <c r="B41" i="10"/>
  <c r="B40" i="10"/>
  <c r="B39" i="10"/>
  <c r="B38" i="10"/>
  <c r="B37" i="10"/>
  <c r="B36" i="10"/>
  <c r="B35" i="10"/>
  <c r="B34" i="10"/>
  <c r="B33" i="10"/>
  <c r="B32" i="10"/>
  <c r="B31" i="10"/>
  <c r="B30" i="10"/>
  <c r="B29" i="10"/>
  <c r="B28" i="10"/>
  <c r="B27" i="10"/>
  <c r="B26" i="10"/>
  <c r="B25" i="10"/>
  <c r="B24" i="10"/>
  <c r="B23" i="10"/>
  <c r="C2" i="5" s="1"/>
  <c r="B22" i="10"/>
  <c r="B21" i="10"/>
  <c r="B20" i="10"/>
  <c r="B19" i="10"/>
  <c r="B18" i="10"/>
  <c r="B17" i="10"/>
  <c r="B16" i="10"/>
  <c r="B15" i="10"/>
  <c r="B14" i="10"/>
  <c r="B13" i="10"/>
  <c r="B12" i="10"/>
  <c r="B11" i="10"/>
  <c r="B10" i="10"/>
  <c r="C13" i="1" l="1"/>
  <c r="C14" i="1"/>
  <c r="C2" i="1"/>
  <c r="F2" i="8" s="1"/>
  <c r="F14" i="1"/>
  <c r="E14" i="1" l="1"/>
  <c r="F21" i="8" s="1"/>
  <c r="F7" i="8"/>
  <c r="F6" i="8"/>
  <c r="C15" i="1"/>
  <c r="F90" i="8"/>
  <c r="F91" i="8"/>
  <c r="F92" i="8"/>
  <c r="F93" i="8"/>
  <c r="F94" i="8"/>
  <c r="F95" i="8"/>
  <c r="F96" i="8"/>
  <c r="F89" i="8"/>
  <c r="F81" i="8"/>
  <c r="F82" i="8"/>
  <c r="F83" i="8"/>
  <c r="F84" i="8"/>
  <c r="F85" i="8"/>
  <c r="F86" i="8"/>
  <c r="F87" i="8"/>
  <c r="F80" i="8"/>
  <c r="F54" i="8"/>
  <c r="F55" i="8"/>
  <c r="F56" i="8"/>
  <c r="F57" i="8"/>
  <c r="F58" i="8"/>
  <c r="F59" i="8"/>
  <c r="F60" i="8"/>
  <c r="F53" i="8"/>
  <c r="F45" i="8"/>
  <c r="F46" i="8"/>
  <c r="F47" i="8"/>
  <c r="F48" i="8"/>
  <c r="F49" i="8"/>
  <c r="F50" i="8"/>
  <c r="F51" i="8"/>
  <c r="F44" i="8"/>
  <c r="F42" i="8"/>
  <c r="F41" i="8"/>
  <c r="F35" i="8"/>
  <c r="F36" i="8"/>
  <c r="F37" i="8"/>
  <c r="F38" i="8"/>
  <c r="F39" i="8"/>
  <c r="F40" i="8"/>
  <c r="F34" i="8"/>
  <c r="C19" i="1" l="1"/>
  <c r="F12" i="8" s="1"/>
  <c r="F8" i="8"/>
  <c r="F17" i="8"/>
  <c r="H31" i="1"/>
  <c r="F88" i="8" s="1"/>
  <c r="E13" i="1" l="1"/>
  <c r="F76" i="8"/>
  <c r="F75" i="8"/>
  <c r="F74" i="8"/>
  <c r="F73" i="8"/>
  <c r="F72" i="8"/>
  <c r="E31" i="1"/>
  <c r="D31" i="1"/>
  <c r="C31" i="1"/>
  <c r="F43" i="8" s="1"/>
  <c r="F20" i="8" l="1"/>
  <c r="E15" i="1"/>
  <c r="F332" i="8"/>
  <c r="F61" i="8"/>
  <c r="F52" i="8"/>
  <c r="F13" i="8"/>
  <c r="F321" i="8"/>
  <c r="F77" i="8"/>
  <c r="F78" i="8"/>
  <c r="F31" i="8"/>
  <c r="F71" i="8"/>
  <c r="F16" i="8"/>
  <c r="F18" i="8"/>
  <c r="F14" i="8"/>
  <c r="F28" i="8"/>
  <c r="G31" i="1"/>
  <c r="G33" i="1" s="1"/>
  <c r="F22" i="8" l="1"/>
  <c r="E19" i="1"/>
  <c r="F26" i="8" s="1"/>
  <c r="F343" i="8"/>
  <c r="F7" i="1"/>
  <c r="F9" i="1" s="1"/>
  <c r="F79" i="8"/>
  <c r="F27" i="8"/>
  <c r="F15" i="1"/>
  <c r="F30" i="8"/>
  <c r="F18" i="1"/>
  <c r="F32" i="8" s="1"/>
  <c r="F15" i="8"/>
  <c r="F19" i="8"/>
  <c r="F29" i="8" l="1"/>
  <c r="F19" i="1"/>
  <c r="F33" i="8" s="1"/>
  <c r="F4" i="8" l="1"/>
  <c r="F5" i="8"/>
  <c r="F349" i="8" l="1"/>
  <c r="J11" i="5"/>
  <c r="F344" i="8"/>
  <c r="J16" i="5"/>
  <c r="F352" i="8"/>
  <c r="F350" i="8"/>
  <c r="F353" i="8"/>
  <c r="F347" i="8"/>
  <c r="J13" i="5"/>
  <c r="F346" i="8"/>
  <c r="J19" i="5"/>
  <c r="J17" i="5"/>
  <c r="J20" i="5"/>
  <c r="J14" i="5"/>
  <c r="J12" i="5"/>
  <c r="F345" i="8"/>
  <c r="J15" i="5"/>
  <c r="F348" i="8"/>
  <c r="J18" i="5"/>
  <c r="F351" i="8"/>
  <c r="F360" i="8" l="1"/>
  <c r="M16" i="5"/>
  <c r="F393" i="8" s="1"/>
  <c r="F356" i="8"/>
  <c r="M12" i="5"/>
  <c r="F389" i="8" s="1"/>
  <c r="F358" i="8"/>
  <c r="M14" i="5"/>
  <c r="F391" i="8" s="1"/>
  <c r="F361" i="8"/>
  <c r="M17" i="5"/>
  <c r="F394" i="8" s="1"/>
  <c r="F364" i="8"/>
  <c r="M20" i="5"/>
  <c r="F397" i="8" s="1"/>
  <c r="F363" i="8"/>
  <c r="M19" i="5"/>
  <c r="F396" i="8" s="1"/>
  <c r="F355" i="8"/>
  <c r="J21" i="5"/>
  <c r="L25" i="5" s="1"/>
  <c r="M11" i="5"/>
  <c r="F362" i="8"/>
  <c r="M18" i="5"/>
  <c r="F395" i="8" s="1"/>
  <c r="F359" i="8"/>
  <c r="M15" i="5"/>
  <c r="F392" i="8" s="1"/>
  <c r="F357" i="8"/>
  <c r="M13" i="5"/>
  <c r="F390" i="8" s="1"/>
  <c r="F365" i="8" l="1"/>
  <c r="I21" i="5"/>
  <c r="F354" i="8" s="1"/>
  <c r="M21" i="5"/>
  <c r="F398" i="8" s="1"/>
  <c r="F388"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Foweraker, Jonathan EDUC:EX</author>
  </authors>
  <commentList>
    <comment ref="H9" authorId="0" shapeId="0" xr:uid="{3E7F80EB-766D-41DD-9D6B-046F5C3722E2}">
      <text>
        <r>
          <rPr>
            <sz val="9"/>
            <color indexed="81"/>
            <rFont val="Tahoma"/>
            <family val="2"/>
          </rPr>
          <t>One remedy for a class for Oct to June would yield 9 counts of remedy in the year.</t>
        </r>
      </text>
    </comment>
    <comment ref="I9" authorId="0" shapeId="0" xr:uid="{16CDB136-05EF-4298-8103-A28E184A9B75}">
      <text>
        <r>
          <rPr>
            <sz val="9"/>
            <color indexed="81"/>
            <rFont val="Tahoma"/>
            <family val="2"/>
          </rPr>
          <t>Estimated cost of one month's remedy.</t>
        </r>
      </text>
    </comment>
  </commentList>
</comments>
</file>

<file path=xl/sharedStrings.xml><?xml version="1.0" encoding="utf-8"?>
<sst xmlns="http://schemas.openxmlformats.org/spreadsheetml/2006/main" count="1765" uniqueCount="233">
  <si>
    <t># FTE</t>
  </si>
  <si>
    <t>Total Salary</t>
  </si>
  <si>
    <t>Total Benefits</t>
  </si>
  <si>
    <t>Total Compensation</t>
  </si>
  <si>
    <t>Enrolling</t>
  </si>
  <si>
    <t>T/L</t>
  </si>
  <si>
    <t>T/C</t>
  </si>
  <si>
    <t>SPED</t>
  </si>
  <si>
    <t>LAT</t>
  </si>
  <si>
    <t>ELL</t>
  </si>
  <si>
    <t>Position type</t>
  </si>
  <si>
    <t>Notes</t>
  </si>
  <si>
    <t>Total</t>
  </si>
  <si>
    <t>Approved</t>
  </si>
  <si>
    <t>Entered</t>
  </si>
  <si>
    <t>Difference</t>
  </si>
  <si>
    <t>Total Cost</t>
  </si>
  <si>
    <t># Enrolling FTE</t>
  </si>
  <si>
    <t># Non-Enrolling FTE</t>
  </si>
  <si>
    <t xml:space="preserve">Total : </t>
  </si>
  <si>
    <t># Other FTE</t>
  </si>
  <si>
    <t># ToC FTE</t>
  </si>
  <si>
    <t>Method of remedy</t>
  </si>
  <si>
    <t>Total # of Remedies</t>
  </si>
  <si>
    <t>Estimated Cost per Remedy</t>
  </si>
  <si>
    <t>Prep Time</t>
  </si>
  <si>
    <t>Non-enrolling staff</t>
  </si>
  <si>
    <t>Enrolling Staff</t>
  </si>
  <si>
    <t>TToC</t>
  </si>
  <si>
    <t>Educational Assistants</t>
  </si>
  <si>
    <t>District Entered</t>
  </si>
  <si>
    <t>Number of Students</t>
  </si>
  <si>
    <t># of Designated Students</t>
  </si>
  <si>
    <t>School District</t>
  </si>
  <si>
    <t>Page</t>
  </si>
  <si>
    <t>Column</t>
  </si>
  <si>
    <t>Category</t>
  </si>
  <si>
    <t>Heading</t>
  </si>
  <si>
    <t>BCTF Staffing</t>
  </si>
  <si>
    <t>Sub Total Enrolling</t>
  </si>
  <si>
    <t>Sub Total ToC</t>
  </si>
  <si>
    <t>Name</t>
  </si>
  <si>
    <t>Remedies</t>
  </si>
  <si>
    <t>•</t>
  </si>
  <si>
    <t>Enter values into yellow cells</t>
  </si>
  <si>
    <t>The number of FTE should include prep time</t>
  </si>
  <si>
    <t>Remedies as Prep time represent the cost of the TToC covering the Prep time</t>
  </si>
  <si>
    <t>Total
Salary</t>
  </si>
  <si>
    <t>Total
Benefits</t>
  </si>
  <si>
    <t>Total
Compensation</t>
  </si>
  <si>
    <t xml:space="preserve">Sub Total : </t>
  </si>
  <si>
    <t>Sub Heading</t>
  </si>
  <si>
    <t>Total
Cost</t>
  </si>
  <si>
    <t># due to
Class Size</t>
  </si>
  <si>
    <t># due to Class
Composition </t>
  </si>
  <si>
    <t># due to Class Size</t>
  </si>
  <si>
    <t># due to Class Composition</t>
  </si>
  <si>
    <t>Description</t>
  </si>
  <si>
    <t>Staffing</t>
  </si>
  <si>
    <t>Professional development allocations</t>
  </si>
  <si>
    <t>School supplies, furniture and equipment allocations</t>
  </si>
  <si>
    <t>Department head FTEs and/or allowances</t>
  </si>
  <si>
    <t>Travel time and expenses for teachers travelling between schools</t>
  </si>
  <si>
    <t>SD Drop Down Link - Do not Delete</t>
  </si>
  <si>
    <t>Overhead</t>
  </si>
  <si>
    <t>Annual</t>
  </si>
  <si>
    <t>Classroom</t>
  </si>
  <si>
    <t>Enhancement</t>
  </si>
  <si>
    <t>Please select your School District</t>
  </si>
  <si>
    <t>Southeast Kootenay</t>
  </si>
  <si>
    <t>Rocky Mountain</t>
  </si>
  <si>
    <t>Kootenay Lake</t>
  </si>
  <si>
    <t>Arrow Lakes</t>
  </si>
  <si>
    <t>Revelstoke</t>
  </si>
  <si>
    <t>Kootenay-Columbia</t>
  </si>
  <si>
    <t>Vernon</t>
  </si>
  <si>
    <t>Central Okanagan</t>
  </si>
  <si>
    <t>Cariboo-Chilcotin</t>
  </si>
  <si>
    <t>Quesnel</t>
  </si>
  <si>
    <t>Chilliwack</t>
  </si>
  <si>
    <t>Abbotsford</t>
  </si>
  <si>
    <t>Langley</t>
  </si>
  <si>
    <t>Surrey</t>
  </si>
  <si>
    <t>Delta</t>
  </si>
  <si>
    <t>Richmond</t>
  </si>
  <si>
    <t>Vancouver</t>
  </si>
  <si>
    <t>New Westminster</t>
  </si>
  <si>
    <t>Burnaby</t>
  </si>
  <si>
    <t>Maple Ridge-Pitt Meadows</t>
  </si>
  <si>
    <t>Coquitlam</t>
  </si>
  <si>
    <t>North Vancouver</t>
  </si>
  <si>
    <t>West Vancouver</t>
  </si>
  <si>
    <t>Sunshine Coast</t>
  </si>
  <si>
    <t>Sea to Sky</t>
  </si>
  <si>
    <t>Central Coast</t>
  </si>
  <si>
    <t>Haida Gwaii</t>
  </si>
  <si>
    <t>Boundary</t>
  </si>
  <si>
    <t>Prince Rupert</t>
  </si>
  <si>
    <t>Okanagan Similkameen</t>
  </si>
  <si>
    <t>Bulkley Valley</t>
  </si>
  <si>
    <t>Prince George</t>
  </si>
  <si>
    <t>Nicola-Similkameen</t>
  </si>
  <si>
    <t>Peace River South</t>
  </si>
  <si>
    <t>Peace River North</t>
  </si>
  <si>
    <t>Greater Victoria</t>
  </si>
  <si>
    <t>Sooke</t>
  </si>
  <si>
    <t>Saanich</t>
  </si>
  <si>
    <t>Gulf Islands</t>
  </si>
  <si>
    <t>Okanagan Skaha</t>
  </si>
  <si>
    <t>Nanaimo-Ladysmith</t>
  </si>
  <si>
    <t>Qualicum</t>
  </si>
  <si>
    <t>Comox Valley</t>
  </si>
  <si>
    <t>Campbell River</t>
  </si>
  <si>
    <t>Gold Trail</t>
  </si>
  <si>
    <t>Mission</t>
  </si>
  <si>
    <t>Fraser-Cascade</t>
  </si>
  <si>
    <t>Cowichan Valley</t>
  </si>
  <si>
    <t>Fort Nelson</t>
  </si>
  <si>
    <t>Coast Mountains</t>
  </si>
  <si>
    <t>North Okanagan-Shuswap</t>
  </si>
  <si>
    <t>Vancouver Island West</t>
  </si>
  <si>
    <t>Vancouver Island North</t>
  </si>
  <si>
    <t>Stikine</t>
  </si>
  <si>
    <t>Nechako Lakes</t>
  </si>
  <si>
    <t>Nisga'a</t>
  </si>
  <si>
    <t>Conseil Scolaire Francophone</t>
  </si>
  <si>
    <t>Provincial Total</t>
  </si>
  <si>
    <t>Total
Expenses</t>
  </si>
  <si>
    <t>Please Select your School District</t>
  </si>
  <si>
    <t>Classroom Enhancement Fund - Remedies</t>
  </si>
  <si>
    <t>Classroom Enhancement Fund - BCTF Staffing</t>
  </si>
  <si>
    <t>SD</t>
  </si>
  <si>
    <t># of
Designated
Students</t>
  </si>
  <si>
    <t>Number of
Students</t>
  </si>
  <si>
    <t>Total Expenses</t>
  </si>
  <si>
    <t>Summary</t>
  </si>
  <si>
    <t>Other employed teachers should include those positions driven by local consultation/committee structure language, for example co-teaching as required by local committee consultation</t>
  </si>
  <si>
    <t>Overhead Costs</t>
  </si>
  <si>
    <t>Other Overhead costs</t>
  </si>
  <si>
    <t>One-time Costs</t>
  </si>
  <si>
    <t>Grand Total</t>
  </si>
  <si>
    <t>Ongoing Costs</t>
  </si>
  <si>
    <t>Actual Costs</t>
  </si>
  <si>
    <t xml:space="preserve"> Summary</t>
  </si>
  <si>
    <t>Cost</t>
  </si>
  <si>
    <t>Fund Allocation</t>
  </si>
  <si>
    <t>Professional Development</t>
  </si>
  <si>
    <t>Learning Resources</t>
  </si>
  <si>
    <t>Monetary Compensation</t>
  </si>
  <si>
    <t>Expenses</t>
  </si>
  <si>
    <t>Non-Enrolling</t>
  </si>
  <si>
    <t>Decision not yet made</t>
  </si>
  <si>
    <t>CEF Staffing Funding</t>
  </si>
  <si>
    <t>Estimated</t>
  </si>
  <si>
    <t># FTE
Not Filled</t>
  </si>
  <si>
    <t>Unspent</t>
  </si>
  <si>
    <t>Accrued per 
Signed Agreement</t>
  </si>
  <si>
    <t>Provided</t>
  </si>
  <si>
    <t># FTE Not Filled</t>
  </si>
  <si>
    <t>Total CEF Overhead Funding</t>
  </si>
  <si>
    <t>Total CEF Remedies Funding</t>
  </si>
  <si>
    <t>District Totals</t>
  </si>
  <si>
    <t>Kamloops-Thompson</t>
  </si>
  <si>
    <t>Do not include TToC employed to facilitate remedy provision (Remedies tab) or those for general leave backfill (funded by Overhead)</t>
  </si>
  <si>
    <t>TToC FTE is only to represent additional TToC hours stipulated by restored language - include the Collective Agreement provision in the notes. As an example you may have a collective agreement provision that mandates release time for a teacher in certain circumstances such as prep time or participation in committees; the TToC time for this release should be included here.</t>
  </si>
  <si>
    <t>Backfill costs</t>
  </si>
  <si>
    <t>Incremental Educational Assistants</t>
  </si>
  <si>
    <t>Classroom Enhancement Fund - Overhead Costs</t>
  </si>
  <si>
    <t>Teacher leave provisions ( TToC , etc. )</t>
  </si>
  <si>
    <t>Other Overhead costs ( please itemize and justify ):</t>
  </si>
  <si>
    <t>Subtotal:</t>
  </si>
  <si>
    <t>Total:</t>
  </si>
  <si>
    <t>Incremental testing and assessment staff</t>
  </si>
  <si>
    <t>Incremental costs in HR departments</t>
  </si>
  <si>
    <t>Incremental custodial and facilities/maintenance costs</t>
  </si>
  <si>
    <t>Costs for 'remedy' data collection</t>
  </si>
  <si>
    <t>Costs for additional recruitment initiatives</t>
  </si>
  <si>
    <t>Administration ( P/VP, finance, IT, etc. )</t>
  </si>
  <si>
    <t>Services &amp; Supplies</t>
  </si>
  <si>
    <t>Staffing -
Total Compensation</t>
  </si>
  <si>
    <t>Overhead costs to support the implementation of the restored collective agreement language:</t>
  </si>
  <si>
    <t>Overhead costs directly driven by restored collective agreement language
( must be tied to an article in the collective agreement ):</t>
  </si>
  <si>
    <t>Overhead costs directly driven by restored collective agreement language</t>
  </si>
  <si>
    <t>Overhead costs to support the implementation of the restored collective agreement language</t>
  </si>
  <si>
    <t>#FTE</t>
  </si>
  <si>
    <t>One-time Costs - Services &amp; Supplies</t>
  </si>
  <si>
    <t>Ongoing Costs - Services &amp; Supplies</t>
  </si>
  <si>
    <t>Actual Costs - Services &amp; Supplies</t>
  </si>
  <si>
    <t>One-time Costs - Staffing - Total Compensation</t>
  </si>
  <si>
    <t>Ongoing Costs - Staffing - Total Compensation</t>
  </si>
  <si>
    <t>Actual Costs - Staffing - Total Compensation</t>
  </si>
  <si>
    <t>As per the Jackson Arbitration, the 1995 Ministry of Education Manual on Special Education Services should be used when calculating whether a class incurs a remedy</t>
  </si>
  <si>
    <t>(Remedy defined as the per month incidence)</t>
  </si>
  <si>
    <t>Pacific Rim</t>
  </si>
  <si>
    <r>
      <rPr>
        <b/>
        <sz val="11"/>
        <rFont val="Calibri"/>
        <family val="2"/>
        <scheme val="minor"/>
      </rPr>
      <t xml:space="preserve">Please submit the template to:  </t>
    </r>
    <r>
      <rPr>
        <b/>
        <u/>
        <sz val="11"/>
        <color theme="10"/>
        <rFont val="Calibri"/>
        <family val="2"/>
        <scheme val="minor"/>
      </rPr>
      <t>SDFR@gov.bc.ca</t>
    </r>
  </si>
  <si>
    <t>Do not include any FTE employed to account for enrolment growth</t>
  </si>
  <si>
    <t>Final year-end CEF reports should align with your audited Financial Statements, with recoveries made where necessary, including all unspent funding. Funding cannot be transferred between categories.
School districts need to be prepared to provide calculations of actual costs in all categories, including remedies, for verification purposes, and may be asked for a list of individual teachers who have received remedies, and the associated amounts and type for each.</t>
  </si>
  <si>
    <t>Enter the number of FTE employed through your overhead funding that is required to support the implementation of the MoA.
This includes:</t>
  </si>
  <si>
    <t>► TToC coverage for sick leave or other unplanned absences</t>
  </si>
  <si>
    <t>► Educational Assistants whose hiring is driven by the MoA</t>
  </si>
  <si>
    <t>► Other administrative or management hiring</t>
  </si>
  <si>
    <t>Enter the number of FTE positions, funded by CEF, that were unfilled over the course of the year</t>
  </si>
  <si>
    <t>As per the BCPSEA Remedy Guide in a school using an eight-block system, use 0.143 for the value of one incidence of remedy per block</t>
  </si>
  <si>
    <t>qathet</t>
  </si>
  <si>
    <t>Yes</t>
  </si>
  <si>
    <t>No</t>
  </si>
  <si>
    <t>Dated:  May 2026</t>
  </si>
  <si>
    <t>Template Instructions - 2025/2026 Year-End CEF Reporting</t>
  </si>
  <si>
    <r>
      <t xml:space="preserve">PRELIMINARY templates are </t>
    </r>
    <r>
      <rPr>
        <b/>
        <sz val="11"/>
        <color rgb="FF1A5A96"/>
        <rFont val="Calibri"/>
        <family val="2"/>
        <scheme val="minor"/>
      </rPr>
      <t>due July 17, 2026</t>
    </r>
  </si>
  <si>
    <r>
      <t xml:space="preserve">FINAL templates are </t>
    </r>
    <r>
      <rPr>
        <b/>
        <sz val="11"/>
        <color rgb="FF1A5A96"/>
        <rFont val="Calibri"/>
        <family val="2"/>
        <scheme val="minor"/>
      </rPr>
      <t>due September 29, 2026</t>
    </r>
  </si>
  <si>
    <t>School districts are not required to submit a Final report if there are no changes to the Preliminary report but this must be communicated to the Ministry prior to September 29, 2026.</t>
  </si>
  <si>
    <r>
      <t>BCTF Staffing Tab</t>
    </r>
    <r>
      <rPr>
        <b/>
        <sz val="11"/>
        <color theme="1"/>
        <rFont val="Calibri"/>
        <family val="2"/>
        <scheme val="minor"/>
      </rPr>
      <t xml:space="preserve"> </t>
    </r>
    <r>
      <rPr>
        <b/>
        <sz val="11"/>
        <color rgb="FF1A5A96"/>
        <rFont val="Calibri"/>
        <family val="2"/>
        <scheme val="minor"/>
      </rPr>
      <t>( PRELIMINARY due July 17, 2026;  FINAL due September 29, 2026 )</t>
    </r>
  </si>
  <si>
    <r>
      <t>Overhead Costs Tab</t>
    </r>
    <r>
      <rPr>
        <b/>
        <sz val="11"/>
        <color theme="1"/>
        <rFont val="Calibri"/>
        <family val="2"/>
        <scheme val="minor"/>
      </rPr>
      <t xml:space="preserve"> </t>
    </r>
    <r>
      <rPr>
        <b/>
        <sz val="11"/>
        <color rgb="FF1A5A96"/>
        <rFont val="Calibri"/>
        <family val="2"/>
        <scheme val="minor"/>
      </rPr>
      <t>( PRELIMINARY due July 17, 2026; FINAL due September 29, 2026 )</t>
    </r>
  </si>
  <si>
    <r>
      <t>Remedies Tab</t>
    </r>
    <r>
      <rPr>
        <b/>
        <sz val="11"/>
        <color theme="1"/>
        <rFont val="Calibri"/>
        <family val="2"/>
        <scheme val="minor"/>
      </rPr>
      <t xml:space="preserve"> </t>
    </r>
    <r>
      <rPr>
        <b/>
        <sz val="11"/>
        <color rgb="FF1A5A96"/>
        <rFont val="Calibri"/>
        <family val="2"/>
        <scheme val="minor"/>
      </rPr>
      <t>( PRELIMINARY due July 17, 2026;  FINAL due September 29, 2026 )</t>
    </r>
  </si>
  <si>
    <t>Values to represent total remedies incurred in the 2025/26 school year</t>
  </si>
  <si>
    <t>Use the actual salary and benefits for your district of teachers funded through CEF for the 2025/26 school year</t>
  </si>
  <si>
    <t>2025/26 CEF Staffing Funding</t>
  </si>
  <si>
    <r>
      <t xml:space="preserve">Staffing Surplus </t>
    </r>
    <r>
      <rPr>
        <b/>
        <sz val="11"/>
        <color rgb="FFFF0000"/>
        <rFont val="Calibri"/>
        <family val="2"/>
        <scheme val="minor"/>
      </rPr>
      <t xml:space="preserve">(Deficit) </t>
    </r>
    <r>
      <rPr>
        <b/>
        <sz val="11"/>
        <rFont val="Calibri"/>
        <family val="2"/>
        <scheme val="minor"/>
      </rPr>
      <t>as at June 30, 2026</t>
    </r>
  </si>
  <si>
    <t>2025/26 CEF Overhead Funding</t>
  </si>
  <si>
    <t>Actual Costs
(as at June 30, 2026)</t>
  </si>
  <si>
    <r>
      <t xml:space="preserve">Overhead Surplus </t>
    </r>
    <r>
      <rPr>
        <b/>
        <sz val="11"/>
        <color rgb="FFFF0000"/>
        <rFont val="Calibri"/>
        <family val="2"/>
        <scheme val="minor"/>
      </rPr>
      <t xml:space="preserve">(Deficit) </t>
    </r>
    <r>
      <rPr>
        <b/>
        <sz val="11"/>
        <color theme="1"/>
        <rFont val="Calibri"/>
        <family val="2"/>
        <scheme val="minor"/>
      </rPr>
      <t>as at June 30, 2026</t>
    </r>
  </si>
  <si>
    <t>2025/26 CEF Remedies Funding</t>
  </si>
  <si>
    <r>
      <t xml:space="preserve">Remedies Surplus </t>
    </r>
    <r>
      <rPr>
        <b/>
        <sz val="11"/>
        <color rgb="FFFF0000"/>
        <rFont val="Calibri"/>
        <family val="2"/>
        <scheme val="minor"/>
      </rPr>
      <t>(Deficit)</t>
    </r>
    <r>
      <rPr>
        <b/>
        <sz val="11"/>
        <color theme="1"/>
        <rFont val="Calibri"/>
        <family val="2"/>
        <scheme val="minor"/>
      </rPr>
      <t xml:space="preserve"> as at June 30, 2026</t>
    </r>
  </si>
  <si>
    <t>Total Remedies Incurred as at June 30, 2026</t>
  </si>
  <si>
    <t>Updated May 2026 - 2025/26 Summary of Grants to Date</t>
  </si>
  <si>
    <t>CLASSROOM ENHANCEMENT FUND, 2025/26</t>
  </si>
  <si>
    <t>Staffing Surplus (Deficit) as at June 30, 2026</t>
  </si>
  <si>
    <t>Total Remedies Incurred as at June 30, 2026 - Provided</t>
  </si>
  <si>
    <t>Total Remedies Incurred as at June 30, 2026 - Accrued per Signed Agreement</t>
  </si>
  <si>
    <t>Total Remedies Incurred as at June 30, 2026 - Unspent</t>
  </si>
  <si>
    <t>Overhead Surplus (Deficit) as at June 30, 2026</t>
  </si>
  <si>
    <t>Remedies Surplus (Deficit) as at June 30, 2026</t>
  </si>
  <si>
    <t>TABLE B + TABLE 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</si>
</sst>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0.00_-;\-* #,##0.00_-;_-* &quot;-&quot;??_-;_-@_-"/>
    <numFmt numFmtId="164" formatCode="&quot;$&quot;#,##0_);[Red]\(&quot;$&quot;#,##0\)"/>
    <numFmt numFmtId="165" formatCode="_(* #,##0_);_(* \(#,##0\);_(* &quot;-&quot;_);_(@_)"/>
    <numFmt numFmtId="166" formatCode="_-* #,##0_-;\-* #,##0_-;_-* &quot;-&quot;??_-;_-@_-"/>
    <numFmt numFmtId="167" formatCode="_(* #,##0.000_);_(* \(#,##0.000\);_(* &quot;-&quot;???_);_(@_)"/>
    <numFmt numFmtId="168" formatCode="_(* #,##0.000_);[Red]_(* \(#,##0.000\);_(* &quot;-&quot;???_);_(@_)"/>
    <numFmt numFmtId="169" formatCode="_(* #,##0_);[Red]_(* \(#,##0\);_(* &quot;-&quot;_);_(@_)"/>
    <numFmt numFmtId="170" formatCode="_(* #,##0.000_);[Red]_(* \(#,##0.000\);_(* &quot;-&quot;_);_(@_)"/>
    <numFmt numFmtId="171" formatCode="_(&quot;$&quot;* #,##0_);[Red]_(&quot;$&quot;* \(#,##0\);_(&quot;$&quot;* &quot;-&quot;_);_(@_)"/>
    <numFmt numFmtId="172" formatCode="#,##0.000_);[Red]\(#,##0.000\)"/>
  </numFmts>
  <fonts count="23" x14ac:knownFonts="1">
    <font>
      <sz val="11"/>
      <color theme="1"/>
      <name val="Calibri"/>
      <family val="2"/>
      <scheme val="minor"/>
    </font>
    <font>
      <sz val="11"/>
      <color theme="1"/>
      <name val="Calibri"/>
      <family val="2"/>
      <scheme val="minor"/>
    </font>
    <font>
      <b/>
      <sz val="11"/>
      <color theme="1"/>
      <name val="Calibri"/>
      <family val="2"/>
      <scheme val="minor"/>
    </font>
    <font>
      <sz val="10"/>
      <color theme="1"/>
      <name val="Calibri"/>
      <family val="2"/>
      <scheme val="minor"/>
    </font>
    <font>
      <b/>
      <sz val="11"/>
      <color theme="1"/>
      <name val="Times New Roman"/>
      <family val="1"/>
    </font>
    <font>
      <sz val="11"/>
      <color theme="1"/>
      <name val="Times New Roman"/>
      <family val="1"/>
    </font>
    <font>
      <b/>
      <sz val="11"/>
      <color rgb="FFFF0000"/>
      <name val="Calibri"/>
      <family val="2"/>
      <scheme val="minor"/>
    </font>
    <font>
      <b/>
      <sz val="11"/>
      <name val="Calibri"/>
      <family val="2"/>
      <scheme val="minor"/>
    </font>
    <font>
      <b/>
      <sz val="11"/>
      <color rgb="FFFFFF00"/>
      <name val="Calibri"/>
      <family val="2"/>
      <scheme val="minor"/>
    </font>
    <font>
      <b/>
      <sz val="12"/>
      <color theme="1"/>
      <name val="Calibri"/>
      <family val="2"/>
      <scheme val="minor"/>
    </font>
    <font>
      <sz val="10"/>
      <name val="Arial"/>
      <family val="2"/>
    </font>
    <font>
      <sz val="11"/>
      <name val="Calibri"/>
      <family val="2"/>
      <scheme val="minor"/>
    </font>
    <font>
      <b/>
      <sz val="16"/>
      <color theme="1"/>
      <name val="Calibri"/>
      <family val="2"/>
      <scheme val="minor"/>
    </font>
    <font>
      <b/>
      <sz val="10"/>
      <color theme="1"/>
      <name val="Calibri"/>
      <family val="2"/>
      <scheme val="minor"/>
    </font>
    <font>
      <sz val="9"/>
      <color indexed="81"/>
      <name val="Tahoma"/>
      <family val="2"/>
    </font>
    <font>
      <b/>
      <sz val="18"/>
      <color theme="1"/>
      <name val="Calibri"/>
      <family val="2"/>
      <scheme val="minor"/>
    </font>
    <font>
      <u/>
      <sz val="11"/>
      <color theme="10"/>
      <name val="Calibri"/>
      <family val="2"/>
      <scheme val="minor"/>
    </font>
    <font>
      <b/>
      <sz val="14"/>
      <color theme="1"/>
      <name val="Calibri"/>
      <family val="2"/>
      <scheme val="minor"/>
    </font>
    <font>
      <b/>
      <u/>
      <sz val="11"/>
      <color theme="10"/>
      <name val="Calibri"/>
      <family val="2"/>
      <scheme val="minor"/>
    </font>
    <font>
      <b/>
      <sz val="11"/>
      <color theme="0"/>
      <name val="Calibri"/>
      <family val="2"/>
      <scheme val="minor"/>
    </font>
    <font>
      <sz val="11"/>
      <color theme="0"/>
      <name val="Calibri"/>
      <family val="2"/>
      <scheme val="minor"/>
    </font>
    <font>
      <b/>
      <sz val="12"/>
      <color theme="0"/>
      <name val="Calibri"/>
      <family val="2"/>
      <scheme val="minor"/>
    </font>
    <font>
      <b/>
      <sz val="11"/>
      <color rgb="FF1A5A96"/>
      <name val="Calibri"/>
      <family val="2"/>
      <scheme val="minor"/>
    </font>
  </fonts>
  <fills count="13">
    <fill>
      <patternFill patternType="none"/>
    </fill>
    <fill>
      <patternFill patternType="gray125"/>
    </fill>
    <fill>
      <patternFill patternType="solid">
        <fgColor theme="3" tint="0.79998168889431442"/>
        <bgColor indexed="64"/>
      </patternFill>
    </fill>
    <fill>
      <patternFill patternType="solid">
        <fgColor theme="4" tint="0.79998168889431442"/>
        <bgColor indexed="64"/>
      </patternFill>
    </fill>
    <fill>
      <patternFill patternType="solid">
        <fgColor rgb="FFFFFF00"/>
        <bgColor indexed="64"/>
      </patternFill>
    </fill>
    <fill>
      <patternFill patternType="solid">
        <fgColor rgb="FF00FF00"/>
        <bgColor indexed="64"/>
      </patternFill>
    </fill>
    <fill>
      <patternFill patternType="solid">
        <fgColor rgb="FFFF0000"/>
        <bgColor indexed="64"/>
      </patternFill>
    </fill>
    <fill>
      <patternFill patternType="solid">
        <fgColor theme="0" tint="-0.34998626667073579"/>
        <bgColor indexed="64"/>
      </patternFill>
    </fill>
    <fill>
      <patternFill patternType="solid">
        <fgColor rgb="FF003366"/>
        <bgColor indexed="64"/>
      </patternFill>
    </fill>
    <fill>
      <patternFill patternType="solid">
        <fgColor rgb="FFC5D9F1"/>
        <bgColor indexed="64"/>
      </patternFill>
    </fill>
    <fill>
      <patternFill patternType="solid">
        <fgColor rgb="FFFCBA19"/>
        <bgColor indexed="64"/>
      </patternFill>
    </fill>
    <fill>
      <patternFill patternType="gray125">
        <fgColor theme="0" tint="-0.24994659260841701"/>
        <bgColor rgb="FFC5D9F1"/>
      </patternFill>
    </fill>
    <fill>
      <patternFill patternType="solid">
        <fgColor rgb="FFFFFF99"/>
        <bgColor indexed="64"/>
      </patternFill>
    </fill>
  </fills>
  <borders count="4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right/>
      <top/>
      <bottom style="double">
        <color indexed="64"/>
      </bottom>
      <diagonal/>
    </border>
    <border>
      <left style="thin">
        <color indexed="64"/>
      </left>
      <right style="thin">
        <color rgb="FFD0C53C"/>
      </right>
      <top style="thin">
        <color indexed="64"/>
      </top>
      <bottom style="thin">
        <color rgb="FFD0C53C"/>
      </bottom>
      <diagonal/>
    </border>
    <border>
      <left style="thin">
        <color rgb="FFD0C53C"/>
      </left>
      <right style="thin">
        <color rgb="FFD0C53C"/>
      </right>
      <top style="thin">
        <color indexed="64"/>
      </top>
      <bottom style="thin">
        <color rgb="FFD0C53C"/>
      </bottom>
      <diagonal/>
    </border>
    <border>
      <left style="thin">
        <color rgb="FFD0C53C"/>
      </left>
      <right/>
      <top style="thin">
        <color indexed="64"/>
      </top>
      <bottom style="thin">
        <color rgb="FFD0C53C"/>
      </bottom>
      <diagonal/>
    </border>
    <border>
      <left style="thin">
        <color indexed="64"/>
      </left>
      <right style="thin">
        <color rgb="FFD0C53C"/>
      </right>
      <top style="thin">
        <color rgb="FFD0C53C"/>
      </top>
      <bottom style="thin">
        <color rgb="FFD0C53C"/>
      </bottom>
      <diagonal/>
    </border>
    <border>
      <left style="thin">
        <color rgb="FFD0C53C"/>
      </left>
      <right style="thin">
        <color rgb="FFD0C53C"/>
      </right>
      <top style="thin">
        <color rgb="FFD0C53C"/>
      </top>
      <bottom style="thin">
        <color rgb="FFD0C53C"/>
      </bottom>
      <diagonal/>
    </border>
    <border>
      <left style="thin">
        <color rgb="FFD0C53C"/>
      </left>
      <right/>
      <top style="thin">
        <color rgb="FFD0C53C"/>
      </top>
      <bottom style="thin">
        <color rgb="FFD0C53C"/>
      </bottom>
      <diagonal/>
    </border>
    <border>
      <left style="thin">
        <color indexed="64"/>
      </left>
      <right style="thin">
        <color rgb="FFD0C53C"/>
      </right>
      <top style="thin">
        <color rgb="FFD0C53C"/>
      </top>
      <bottom style="thin">
        <color indexed="64"/>
      </bottom>
      <diagonal/>
    </border>
    <border>
      <left style="thin">
        <color rgb="FFD0C53C"/>
      </left>
      <right style="thin">
        <color rgb="FFD0C53C"/>
      </right>
      <top style="thin">
        <color rgb="FFD0C53C"/>
      </top>
      <bottom style="thin">
        <color indexed="64"/>
      </bottom>
      <diagonal/>
    </border>
    <border>
      <left style="thin">
        <color rgb="FFD0C53C"/>
      </left>
      <right/>
      <top style="thin">
        <color rgb="FFD0C53C"/>
      </top>
      <bottom style="thin">
        <color indexed="64"/>
      </bottom>
      <diagonal/>
    </border>
    <border>
      <left/>
      <right style="hair">
        <color indexed="64"/>
      </right>
      <top style="thin">
        <color indexed="64"/>
      </top>
      <bottom style="thin">
        <color rgb="FFD0C53C"/>
      </bottom>
      <diagonal/>
    </border>
    <border>
      <left/>
      <right style="hair">
        <color indexed="64"/>
      </right>
      <top style="thin">
        <color rgb="FFD0C53C"/>
      </top>
      <bottom style="thin">
        <color rgb="FFD0C53C"/>
      </bottom>
      <diagonal/>
    </border>
    <border>
      <left/>
      <right style="hair">
        <color indexed="64"/>
      </right>
      <top style="thin">
        <color rgb="FFD0C53C"/>
      </top>
      <bottom style="thin">
        <color indexed="64"/>
      </bottom>
      <diagonal/>
    </border>
    <border>
      <left style="hair">
        <color indexed="64"/>
      </left>
      <right style="thin">
        <color indexed="64"/>
      </right>
      <top style="thin">
        <color indexed="64"/>
      </top>
      <bottom style="thin">
        <color rgb="FFD0C53C"/>
      </bottom>
      <diagonal/>
    </border>
    <border>
      <left style="hair">
        <color indexed="64"/>
      </left>
      <right style="thin">
        <color indexed="64"/>
      </right>
      <top style="thin">
        <color rgb="FFD0C53C"/>
      </top>
      <bottom style="thin">
        <color rgb="FFD0C53C"/>
      </bottom>
      <diagonal/>
    </border>
    <border>
      <left style="hair">
        <color indexed="64"/>
      </left>
      <right style="thin">
        <color indexed="64"/>
      </right>
      <top style="thin">
        <color rgb="FFD0C53C"/>
      </top>
      <bottom style="thin">
        <color indexed="64"/>
      </bottom>
      <diagonal/>
    </border>
    <border>
      <left style="thin">
        <color rgb="FFD0C53C"/>
      </left>
      <right style="thin">
        <color indexed="64"/>
      </right>
      <top style="thin">
        <color indexed="64"/>
      </top>
      <bottom style="thin">
        <color rgb="FFD0C53C"/>
      </bottom>
      <diagonal/>
    </border>
    <border>
      <left style="thin">
        <color rgb="FFD0C53C"/>
      </left>
      <right style="thin">
        <color indexed="64"/>
      </right>
      <top style="thin">
        <color rgb="FFD0C53C"/>
      </top>
      <bottom style="thin">
        <color rgb="FFD0C53C"/>
      </bottom>
      <diagonal/>
    </border>
    <border>
      <left style="thin">
        <color rgb="FFD0C53C"/>
      </left>
      <right style="thin">
        <color indexed="64"/>
      </right>
      <top style="thin">
        <color rgb="FFD0C53C"/>
      </top>
      <bottom style="thin">
        <color indexed="64"/>
      </bottom>
      <diagonal/>
    </border>
    <border>
      <left style="thin">
        <color indexed="64"/>
      </left>
      <right style="thin">
        <color indexed="64"/>
      </right>
      <top style="thin">
        <color indexed="64"/>
      </top>
      <bottom style="thin">
        <color rgb="FFD0C53C"/>
      </bottom>
      <diagonal/>
    </border>
    <border>
      <left style="thin">
        <color indexed="64"/>
      </left>
      <right style="thin">
        <color indexed="64"/>
      </right>
      <top style="thin">
        <color rgb="FFD0C53C"/>
      </top>
      <bottom style="thin">
        <color rgb="FFD0C53C"/>
      </bottom>
      <diagonal/>
    </border>
    <border>
      <left style="thin">
        <color indexed="64"/>
      </left>
      <right style="thin">
        <color indexed="64"/>
      </right>
      <top style="thin">
        <color rgb="FFD0C53C"/>
      </top>
      <bottom style="thin">
        <color indexed="64"/>
      </bottom>
      <diagonal/>
    </border>
    <border>
      <left/>
      <right style="thin">
        <color rgb="FFD0C53C"/>
      </right>
      <top/>
      <bottom style="thin">
        <color rgb="FFD0C53C"/>
      </bottom>
      <diagonal/>
    </border>
    <border>
      <left style="thin">
        <color rgb="FFD0C53C"/>
      </left>
      <right/>
      <top/>
      <bottom style="thin">
        <color rgb="FFD0C53C"/>
      </bottom>
      <diagonal/>
    </border>
    <border>
      <left/>
      <right style="thin">
        <color rgb="FFD0C53C"/>
      </right>
      <top style="thin">
        <color rgb="FFD0C53C"/>
      </top>
      <bottom style="thin">
        <color rgb="FFD0C53C"/>
      </bottom>
      <diagonal/>
    </border>
    <border>
      <left/>
      <right style="thin">
        <color rgb="FFD0C53C"/>
      </right>
      <top style="thin">
        <color rgb="FFD0C53C"/>
      </top>
      <bottom/>
      <diagonal/>
    </border>
    <border>
      <left style="thin">
        <color rgb="FFD0C53C"/>
      </left>
      <right/>
      <top style="thin">
        <color rgb="FFD0C53C"/>
      </top>
      <bottom/>
      <diagonal/>
    </border>
    <border>
      <left/>
      <right/>
      <top/>
      <bottom style="thin">
        <color rgb="FFD0C53C"/>
      </bottom>
      <diagonal/>
    </border>
    <border>
      <left/>
      <right/>
      <top style="thin">
        <color rgb="FFD0C53C"/>
      </top>
      <bottom style="thin">
        <color rgb="FFD0C53C"/>
      </bottom>
      <diagonal/>
    </border>
    <border>
      <left/>
      <right/>
      <top style="thin">
        <color rgb="FFD0C53C"/>
      </top>
      <bottom/>
      <diagonal/>
    </border>
  </borders>
  <cellStyleXfs count="4">
    <xf numFmtId="0" fontId="0" fillId="0" borderId="0"/>
    <xf numFmtId="43" fontId="1" fillId="0" borderId="0" applyFont="0" applyFill="0" applyBorder="0" applyAlignment="0" applyProtection="0"/>
    <xf numFmtId="0" fontId="10" fillId="0" borderId="0"/>
    <xf numFmtId="0" fontId="16" fillId="0" borderId="0" applyNumberFormat="0" applyFill="0" applyBorder="0" applyAlignment="0" applyProtection="0"/>
  </cellStyleXfs>
  <cellXfs count="244">
    <xf numFmtId="0" fontId="0" fillId="0" borderId="0" xfId="0"/>
    <xf numFmtId="0" fontId="2" fillId="0" borderId="0" xfId="0" applyFont="1"/>
    <xf numFmtId="0" fontId="0" fillId="0" borderId="0" xfId="0" applyAlignment="1">
      <alignment wrapText="1"/>
    </xf>
    <xf numFmtId="0" fontId="4" fillId="0" borderId="8" xfId="0" applyFont="1" applyBorder="1"/>
    <xf numFmtId="0" fontId="4" fillId="0" borderId="0" xfId="0" applyFont="1"/>
    <xf numFmtId="0" fontId="5" fillId="0" borderId="0" xfId="0" applyFont="1"/>
    <xf numFmtId="0" fontId="5" fillId="4" borderId="0" xfId="0" applyFont="1" applyFill="1"/>
    <xf numFmtId="166" fontId="0" fillId="0" borderId="4" xfId="1" applyNumberFormat="1" applyFont="1" applyFill="1" applyBorder="1" applyProtection="1"/>
    <xf numFmtId="166" fontId="0" fillId="0" borderId="7" xfId="1" applyNumberFormat="1" applyFont="1" applyFill="1" applyBorder="1" applyProtection="1"/>
    <xf numFmtId="166" fontId="2" fillId="2" borderId="12" xfId="1" applyNumberFormat="1" applyFont="1" applyFill="1" applyBorder="1" applyAlignment="1" applyProtection="1">
      <alignment horizontal="center"/>
    </xf>
    <xf numFmtId="166" fontId="0" fillId="0" borderId="9" xfId="1" applyNumberFormat="1" applyFont="1" applyFill="1" applyBorder="1" applyProtection="1"/>
    <xf numFmtId="0" fontId="2" fillId="2" borderId="1" xfId="0" applyFont="1" applyFill="1" applyBorder="1" applyAlignment="1">
      <alignment horizontal="center" vertical="center"/>
    </xf>
    <xf numFmtId="0" fontId="0" fillId="2" borderId="12" xfId="0" applyFill="1" applyBorder="1"/>
    <xf numFmtId="167" fontId="0" fillId="0" borderId="3" xfId="0" applyNumberFormat="1" applyBorder="1" applyAlignment="1">
      <alignment horizontal="right" indent="1"/>
    </xf>
    <xf numFmtId="167" fontId="0" fillId="0" borderId="0" xfId="0" applyNumberFormat="1" applyAlignment="1">
      <alignment horizontal="right" indent="1"/>
    </xf>
    <xf numFmtId="167" fontId="2" fillId="2" borderId="11" xfId="0" applyNumberFormat="1" applyFont="1" applyFill="1" applyBorder="1" applyAlignment="1">
      <alignment horizontal="right" indent="1"/>
    </xf>
    <xf numFmtId="167" fontId="0" fillId="0" borderId="8" xfId="0" applyNumberFormat="1" applyBorder="1" applyAlignment="1">
      <alignment horizontal="right" indent="1"/>
    </xf>
    <xf numFmtId="165" fontId="0" fillId="0" borderId="3" xfId="1" applyNumberFormat="1" applyFont="1" applyBorder="1" applyProtection="1"/>
    <xf numFmtId="165" fontId="0" fillId="0" borderId="0" xfId="1" applyNumberFormat="1" applyFont="1" applyBorder="1" applyProtection="1"/>
    <xf numFmtId="0" fontId="8" fillId="6" borderId="0" xfId="0" applyFont="1" applyFill="1"/>
    <xf numFmtId="0" fontId="0" fillId="0" borderId="2" xfId="0" applyBorder="1"/>
    <xf numFmtId="0" fontId="0" fillId="0" borderId="4" xfId="0" applyBorder="1"/>
    <xf numFmtId="0" fontId="0" fillId="0" borderId="5" xfId="0" applyBorder="1"/>
    <xf numFmtId="0" fontId="0" fillId="0" borderId="7" xfId="0" applyBorder="1"/>
    <xf numFmtId="0" fontId="0" fillId="0" borderId="6" xfId="0" applyBorder="1"/>
    <xf numFmtId="0" fontId="0" fillId="0" borderId="9" xfId="0" applyBorder="1"/>
    <xf numFmtId="0" fontId="0" fillId="0" borderId="0" xfId="0" applyAlignment="1">
      <alignment horizontal="center"/>
    </xf>
    <xf numFmtId="0" fontId="11" fillId="0" borderId="2" xfId="2" applyFont="1" applyBorder="1"/>
    <xf numFmtId="0" fontId="11" fillId="0" borderId="3" xfId="2" applyFont="1" applyBorder="1"/>
    <xf numFmtId="0" fontId="11" fillId="0" borderId="5" xfId="2" applyFont="1" applyBorder="1"/>
    <xf numFmtId="0" fontId="11" fillId="0" borderId="0" xfId="2" applyFont="1"/>
    <xf numFmtId="0" fontId="11" fillId="0" borderId="6" xfId="2" applyFont="1" applyBorder="1"/>
    <xf numFmtId="0" fontId="11" fillId="0" borderId="8" xfId="2" applyFont="1" applyBorder="1"/>
    <xf numFmtId="0" fontId="11" fillId="0" borderId="17" xfId="2" applyFont="1" applyBorder="1"/>
    <xf numFmtId="0" fontId="7" fillId="0" borderId="16" xfId="2" applyFont="1" applyBorder="1"/>
    <xf numFmtId="0" fontId="2" fillId="0" borderId="0" xfId="0" applyFont="1" applyAlignment="1">
      <alignment horizontal="left" indent="1"/>
    </xf>
    <xf numFmtId="0" fontId="0" fillId="0" borderId="0" xfId="0" applyAlignment="1">
      <alignment horizontal="left" indent="1"/>
    </xf>
    <xf numFmtId="1" fontId="13" fillId="0" borderId="1" xfId="0" applyNumberFormat="1" applyFont="1" applyBorder="1" applyAlignment="1">
      <alignment horizontal="center" vertical="center" wrapText="1"/>
    </xf>
    <xf numFmtId="0" fontId="13" fillId="0" borderId="1" xfId="0" applyFont="1" applyBorder="1" applyAlignment="1">
      <alignment horizontal="center" vertical="center" wrapText="1"/>
    </xf>
    <xf numFmtId="1" fontId="13" fillId="0" borderId="1" xfId="0" applyNumberFormat="1" applyFont="1" applyBorder="1" applyAlignment="1">
      <alignment horizontal="center" vertical="center"/>
    </xf>
    <xf numFmtId="1" fontId="2" fillId="0" borderId="0" xfId="0" applyNumberFormat="1" applyFont="1"/>
    <xf numFmtId="165" fontId="2" fillId="2" borderId="11" xfId="1" applyNumberFormat="1" applyFont="1" applyFill="1" applyBorder="1" applyProtection="1"/>
    <xf numFmtId="0" fontId="2" fillId="0" borderId="0" xfId="0" applyFont="1" applyAlignment="1" applyProtection="1">
      <alignment horizontal="center"/>
      <protection locked="0"/>
    </xf>
    <xf numFmtId="0" fontId="2" fillId="0" borderId="0" xfId="0" applyFont="1" applyAlignment="1" applyProtection="1">
      <alignment horizontal="center" vertical="center"/>
      <protection locked="0"/>
    </xf>
    <xf numFmtId="0" fontId="0" fillId="0" borderId="0" xfId="0" applyAlignment="1">
      <alignment horizontal="left"/>
    </xf>
    <xf numFmtId="0" fontId="4" fillId="0" borderId="8" xfId="0" applyFont="1" applyBorder="1" applyAlignment="1">
      <alignment horizontal="left"/>
    </xf>
    <xf numFmtId="0" fontId="4" fillId="4" borderId="0" xfId="0" applyFont="1" applyFill="1" applyAlignment="1">
      <alignment horizontal="left"/>
    </xf>
    <xf numFmtId="0" fontId="5" fillId="0" borderId="0" xfId="0" applyFont="1" applyAlignment="1">
      <alignment horizontal="left"/>
    </xf>
    <xf numFmtId="169" fontId="4" fillId="0" borderId="6" xfId="0" applyNumberFormat="1" applyFont="1" applyBorder="1" applyAlignment="1">
      <alignment horizontal="center"/>
    </xf>
    <xf numFmtId="169" fontId="4" fillId="4" borderId="6" xfId="0" applyNumberFormat="1" applyFont="1" applyFill="1" applyBorder="1" applyAlignment="1">
      <alignment horizontal="center"/>
    </xf>
    <xf numFmtId="169" fontId="5" fillId="0" borderId="5" xfId="0" applyNumberFormat="1" applyFont="1" applyBorder="1"/>
    <xf numFmtId="169" fontId="5" fillId="4" borderId="5" xfId="0" applyNumberFormat="1" applyFont="1" applyFill="1" applyBorder="1"/>
    <xf numFmtId="169" fontId="0" fillId="0" borderId="0" xfId="0" applyNumberFormat="1"/>
    <xf numFmtId="170" fontId="5" fillId="0" borderId="5" xfId="0" applyNumberFormat="1" applyFont="1" applyBorder="1"/>
    <xf numFmtId="170" fontId="5" fillId="4" borderId="5" xfId="0" applyNumberFormat="1" applyFont="1" applyFill="1" applyBorder="1"/>
    <xf numFmtId="0" fontId="2" fillId="0" borderId="0" xfId="0" applyFont="1" applyAlignment="1">
      <alignment horizontal="left"/>
    </xf>
    <xf numFmtId="0" fontId="0" fillId="5" borderId="0" xfId="0" applyFill="1" applyAlignment="1">
      <alignment horizontal="center"/>
    </xf>
    <xf numFmtId="0" fontId="2" fillId="0" borderId="15" xfId="0" applyFont="1" applyBorder="1" applyAlignment="1">
      <alignment horizontal="center"/>
    </xf>
    <xf numFmtId="0" fontId="2" fillId="0" borderId="13" xfId="0" applyFont="1" applyBorder="1" applyAlignment="1">
      <alignment horizontal="center"/>
    </xf>
    <xf numFmtId="0" fontId="2" fillId="0" borderId="14" xfId="0" applyFont="1" applyBorder="1" applyAlignment="1">
      <alignment horizontal="center"/>
    </xf>
    <xf numFmtId="0" fontId="2" fillId="0" borderId="15" xfId="0" quotePrefix="1" applyFont="1" applyBorder="1" applyAlignment="1">
      <alignment horizontal="center"/>
    </xf>
    <xf numFmtId="169" fontId="0" fillId="0" borderId="2" xfId="0" applyNumberFormat="1" applyBorder="1"/>
    <xf numFmtId="169" fontId="0" fillId="0" borderId="3" xfId="0" applyNumberFormat="1" applyBorder="1"/>
    <xf numFmtId="169" fontId="0" fillId="0" borderId="5" xfId="0" applyNumberFormat="1" applyBorder="1"/>
    <xf numFmtId="169" fontId="0" fillId="0" borderId="6" xfId="0" applyNumberFormat="1" applyBorder="1"/>
    <xf numFmtId="169" fontId="0" fillId="0" borderId="8" xfId="0" applyNumberFormat="1" applyBorder="1"/>
    <xf numFmtId="169" fontId="2" fillId="0" borderId="16" xfId="0" applyNumberFormat="1" applyFont="1" applyBorder="1"/>
    <xf numFmtId="169" fontId="2" fillId="0" borderId="18" xfId="0" applyNumberFormat="1" applyFont="1" applyBorder="1"/>
    <xf numFmtId="169" fontId="0" fillId="0" borderId="15" xfId="0" applyNumberFormat="1" applyBorder="1"/>
    <xf numFmtId="169" fontId="0" fillId="0" borderId="13" xfId="0" applyNumberFormat="1" applyBorder="1"/>
    <xf numFmtId="169" fontId="2" fillId="0" borderId="17" xfId="0" applyNumberFormat="1" applyFont="1" applyBorder="1"/>
    <xf numFmtId="0" fontId="2" fillId="0" borderId="8" xfId="0" applyFont="1" applyBorder="1" applyAlignment="1">
      <alignment horizontal="center"/>
    </xf>
    <xf numFmtId="171" fontId="2" fillId="0" borderId="0" xfId="0" applyNumberFormat="1" applyFont="1"/>
    <xf numFmtId="0" fontId="0" fillId="0" borderId="0" xfId="0" applyAlignment="1">
      <alignment horizontal="left" vertical="center" indent="1"/>
    </xf>
    <xf numFmtId="0" fontId="2" fillId="0" borderId="0" xfId="0" applyFont="1" applyAlignment="1">
      <alignment horizontal="right" indent="1"/>
    </xf>
    <xf numFmtId="0" fontId="0" fillId="3" borderId="5" xfId="0" applyFill="1" applyBorder="1" applyAlignment="1">
      <alignment horizontal="left" vertical="center" wrapText="1" indent="2"/>
    </xf>
    <xf numFmtId="0" fontId="2" fillId="0" borderId="0" xfId="0" applyFont="1" applyAlignment="1">
      <alignment horizontal="right"/>
    </xf>
    <xf numFmtId="0" fontId="2" fillId="2" borderId="10" xfId="0" applyFont="1" applyFill="1" applyBorder="1" applyAlignment="1">
      <alignment horizontal="right" indent="1"/>
    </xf>
    <xf numFmtId="0" fontId="2" fillId="3" borderId="15" xfId="0" applyFont="1" applyFill="1" applyBorder="1" applyAlignment="1">
      <alignment horizontal="right" indent="1"/>
    </xf>
    <xf numFmtId="0" fontId="2" fillId="3" borderId="14" xfId="0" applyFont="1" applyFill="1" applyBorder="1" applyAlignment="1">
      <alignment horizontal="right" indent="1"/>
    </xf>
    <xf numFmtId="0" fontId="2" fillId="0" borderId="0" xfId="0" applyFont="1" applyAlignment="1">
      <alignment vertical="center"/>
    </xf>
    <xf numFmtId="0" fontId="0" fillId="0" borderId="15" xfId="0" applyBorder="1"/>
    <xf numFmtId="0" fontId="0" fillId="0" borderId="13" xfId="0" applyBorder="1"/>
    <xf numFmtId="165" fontId="2" fillId="0" borderId="1" xfId="0" applyNumberFormat="1" applyFont="1" applyBorder="1" applyAlignment="1">
      <alignment horizontal="right" vertical="center"/>
    </xf>
    <xf numFmtId="172" fontId="2" fillId="2" borderId="11" xfId="1" applyNumberFormat="1" applyFont="1" applyFill="1" applyBorder="1" applyAlignment="1" applyProtection="1">
      <alignment horizontal="right" indent="3"/>
    </xf>
    <xf numFmtId="38" fontId="2" fillId="0" borderId="10" xfId="0" applyNumberFormat="1" applyFont="1" applyBorder="1" applyAlignment="1">
      <alignment horizontal="right" vertical="center" indent="2"/>
    </xf>
    <xf numFmtId="38" fontId="2" fillId="0" borderId="12" xfId="0" applyNumberFormat="1" applyFont="1" applyBorder="1" applyAlignment="1">
      <alignment horizontal="right" vertical="center" indent="2"/>
    </xf>
    <xf numFmtId="38" fontId="2" fillId="0" borderId="1" xfId="0" applyNumberFormat="1" applyFont="1" applyBorder="1" applyAlignment="1">
      <alignment horizontal="right" vertical="center" indent="2"/>
    </xf>
    <xf numFmtId="0" fontId="2" fillId="0" borderId="0" xfId="0" quotePrefix="1" applyFont="1" applyAlignment="1">
      <alignment vertical="center"/>
    </xf>
    <xf numFmtId="0" fontId="0" fillId="0" borderId="0" xfId="0" applyAlignment="1">
      <alignment vertical="center"/>
    </xf>
    <xf numFmtId="0" fontId="2" fillId="0" borderId="4" xfId="0" applyFont="1" applyBorder="1" applyAlignment="1">
      <alignment horizontal="center"/>
    </xf>
    <xf numFmtId="0" fontId="2" fillId="0" borderId="7" xfId="0" applyFont="1" applyBorder="1" applyAlignment="1">
      <alignment horizontal="center"/>
    </xf>
    <xf numFmtId="0" fontId="2" fillId="0" borderId="9" xfId="0" applyFont="1" applyBorder="1" applyAlignment="1">
      <alignment horizontal="center"/>
    </xf>
    <xf numFmtId="0" fontId="0" fillId="7" borderId="10" xfId="0" applyFill="1" applyBorder="1"/>
    <xf numFmtId="0" fontId="0" fillId="7" borderId="11" xfId="0" applyFill="1" applyBorder="1"/>
    <xf numFmtId="0" fontId="0" fillId="7" borderId="10" xfId="0" applyFill="1" applyBorder="1" applyAlignment="1">
      <alignment horizontal="center"/>
    </xf>
    <xf numFmtId="0" fontId="0" fillId="7" borderId="11" xfId="0" applyFill="1" applyBorder="1" applyAlignment="1">
      <alignment horizontal="center"/>
    </xf>
    <xf numFmtId="0" fontId="0" fillId="7" borderId="12" xfId="0" applyFill="1" applyBorder="1" applyAlignment="1">
      <alignment horizontal="center"/>
    </xf>
    <xf numFmtId="171" fontId="0" fillId="0" borderId="0" xfId="0" applyNumberFormat="1"/>
    <xf numFmtId="164" fontId="0" fillId="0" borderId="0" xfId="0" applyNumberFormat="1"/>
    <xf numFmtId="172" fontId="3" fillId="0" borderId="1" xfId="0" applyNumberFormat="1" applyFont="1" applyBorder="1" applyAlignment="1">
      <alignment horizontal="right" vertical="center" indent="1"/>
    </xf>
    <xf numFmtId="172" fontId="13" fillId="0" borderId="1" xfId="0" applyNumberFormat="1" applyFont="1" applyBorder="1" applyAlignment="1">
      <alignment horizontal="right" vertical="center" indent="1"/>
    </xf>
    <xf numFmtId="172" fontId="2" fillId="0" borderId="18" xfId="0" applyNumberFormat="1" applyFont="1" applyBorder="1" applyAlignment="1">
      <alignment horizontal="right" vertical="center" indent="1"/>
    </xf>
    <xf numFmtId="17" fontId="2" fillId="0" borderId="0" xfId="0" applyNumberFormat="1" applyFont="1" applyAlignment="1">
      <alignment horizontal="center"/>
    </xf>
    <xf numFmtId="0" fontId="0" fillId="0" borderId="0" xfId="0" applyAlignment="1">
      <alignment horizontal="right" indent="1"/>
    </xf>
    <xf numFmtId="171" fontId="2" fillId="0" borderId="3" xfId="0" applyNumberFormat="1" applyFont="1" applyBorder="1"/>
    <xf numFmtId="0" fontId="0" fillId="0" borderId="0" xfId="0" applyAlignment="1">
      <alignment horizontal="right"/>
    </xf>
    <xf numFmtId="169" fontId="2" fillId="0" borderId="0" xfId="0" applyNumberFormat="1" applyFont="1"/>
    <xf numFmtId="171" fontId="2" fillId="0" borderId="19" xfId="0" applyNumberFormat="1" applyFont="1" applyBorder="1" applyAlignment="1">
      <alignment vertical="center"/>
    </xf>
    <xf numFmtId="165" fontId="2" fillId="0" borderId="0" xfId="0" applyNumberFormat="1" applyFont="1"/>
    <xf numFmtId="167" fontId="0" fillId="0" borderId="2" xfId="0" applyNumberFormat="1" applyBorder="1" applyAlignment="1">
      <alignment horizontal="right" indent="1"/>
    </xf>
    <xf numFmtId="167" fontId="0" fillId="0" borderId="5" xfId="0" applyNumberFormat="1" applyBorder="1" applyAlignment="1">
      <alignment horizontal="right" indent="1"/>
    </xf>
    <xf numFmtId="167" fontId="0" fillId="0" borderId="6" xfId="0" applyNumberFormat="1" applyBorder="1" applyAlignment="1">
      <alignment horizontal="right" indent="1"/>
    </xf>
    <xf numFmtId="168" fontId="0" fillId="0" borderId="3" xfId="0" applyNumberFormat="1" applyBorder="1" applyAlignment="1">
      <alignment horizontal="right" indent="1"/>
    </xf>
    <xf numFmtId="168" fontId="0" fillId="0" borderId="0" xfId="0" applyNumberFormat="1" applyAlignment="1">
      <alignment horizontal="right" indent="1"/>
    </xf>
    <xf numFmtId="168" fontId="2" fillId="2" borderId="11" xfId="0" applyNumberFormat="1" applyFont="1" applyFill="1" applyBorder="1" applyAlignment="1">
      <alignment horizontal="right" indent="1"/>
    </xf>
    <xf numFmtId="168" fontId="0" fillId="0" borderId="8" xfId="0" applyNumberFormat="1" applyBorder="1" applyAlignment="1">
      <alignment horizontal="right" indent="1"/>
    </xf>
    <xf numFmtId="0" fontId="2" fillId="0" borderId="0" xfId="0" applyFont="1" applyAlignment="1">
      <alignment horizontal="left" vertical="center" wrapText="1"/>
    </xf>
    <xf numFmtId="0" fontId="0" fillId="0" borderId="0" xfId="0" applyAlignment="1">
      <alignment vertical="top" wrapText="1"/>
    </xf>
    <xf numFmtId="38" fontId="0" fillId="0" borderId="0" xfId="0" applyNumberFormat="1"/>
    <xf numFmtId="0" fontId="0" fillId="0" borderId="0" xfId="0" applyAlignment="1">
      <alignment horizontal="left" vertical="center" wrapText="1" indent="1"/>
    </xf>
    <xf numFmtId="165" fontId="0" fillId="0" borderId="0" xfId="0" applyNumberFormat="1"/>
    <xf numFmtId="172" fontId="2" fillId="0" borderId="16" xfId="0" applyNumberFormat="1" applyFont="1" applyBorder="1" applyAlignment="1">
      <alignment horizontal="center"/>
    </xf>
    <xf numFmtId="172" fontId="0" fillId="0" borderId="0" xfId="0" applyNumberFormat="1"/>
    <xf numFmtId="165" fontId="2" fillId="0" borderId="0" xfId="1" applyNumberFormat="1" applyFont="1" applyFill="1" applyBorder="1" applyAlignment="1" applyProtection="1"/>
    <xf numFmtId="0" fontId="2" fillId="0" borderId="0" xfId="0" quotePrefix="1" applyFont="1" applyAlignment="1">
      <alignment horizontal="left" vertical="top"/>
    </xf>
    <xf numFmtId="0" fontId="0" fillId="0" borderId="0" xfId="0" quotePrefix="1" applyAlignment="1">
      <alignment horizontal="right" vertical="top"/>
    </xf>
    <xf numFmtId="0" fontId="0" fillId="0" borderId="0" xfId="0" quotePrefix="1" applyAlignment="1">
      <alignment horizontal="left"/>
    </xf>
    <xf numFmtId="0" fontId="0" fillId="0" borderId="0" xfId="0" quotePrefix="1" applyAlignment="1">
      <alignment horizontal="left" vertical="top" wrapText="1"/>
    </xf>
    <xf numFmtId="0" fontId="0" fillId="0" borderId="0" xfId="0" quotePrefix="1" applyAlignment="1">
      <alignment horizontal="left" wrapText="1"/>
    </xf>
    <xf numFmtId="0" fontId="18" fillId="0" borderId="0" xfId="3" applyFont="1" applyAlignment="1">
      <alignment vertical="center"/>
    </xf>
    <xf numFmtId="0" fontId="19" fillId="8" borderId="10" xfId="0" applyFont="1" applyFill="1" applyBorder="1" applyAlignment="1">
      <alignment horizontal="center" vertical="center" wrapText="1"/>
    </xf>
    <xf numFmtId="0" fontId="19" fillId="8" borderId="11" xfId="0" applyFont="1" applyFill="1" applyBorder="1" applyAlignment="1">
      <alignment horizontal="center" vertical="center" wrapText="1"/>
    </xf>
    <xf numFmtId="0" fontId="19" fillId="8" borderId="12" xfId="0" applyFont="1" applyFill="1" applyBorder="1" applyAlignment="1">
      <alignment horizontal="center" vertical="center" wrapText="1"/>
    </xf>
    <xf numFmtId="0" fontId="20" fillId="8" borderId="10" xfId="0" applyFont="1" applyFill="1" applyBorder="1"/>
    <xf numFmtId="0" fontId="19" fillId="8" borderId="11" xfId="0" applyFont="1" applyFill="1" applyBorder="1" applyAlignment="1">
      <alignment horizontal="center"/>
    </xf>
    <xf numFmtId="0" fontId="19" fillId="8" borderId="12" xfId="0" applyFont="1" applyFill="1" applyBorder="1" applyAlignment="1">
      <alignment horizontal="center"/>
    </xf>
    <xf numFmtId="0" fontId="19" fillId="8" borderId="10" xfId="0" applyFont="1" applyFill="1" applyBorder="1" applyAlignment="1">
      <alignment horizontal="right" indent="1"/>
    </xf>
    <xf numFmtId="167" fontId="19" fillId="8" borderId="11" xfId="0" applyNumberFormat="1" applyFont="1" applyFill="1" applyBorder="1" applyAlignment="1">
      <alignment horizontal="right" indent="1"/>
    </xf>
    <xf numFmtId="166" fontId="19" fillId="8" borderId="12" xfId="1" applyNumberFormat="1" applyFont="1" applyFill="1" applyBorder="1" applyAlignment="1" applyProtection="1">
      <alignment horizontal="center"/>
    </xf>
    <xf numFmtId="168" fontId="19" fillId="8" borderId="11" xfId="0" applyNumberFormat="1" applyFont="1" applyFill="1" applyBorder="1" applyAlignment="1">
      <alignment horizontal="right" indent="1"/>
    </xf>
    <xf numFmtId="0" fontId="19" fillId="8" borderId="1" xfId="0" applyFont="1" applyFill="1" applyBorder="1" applyAlignment="1">
      <alignment horizontal="center" vertical="center" wrapText="1"/>
    </xf>
    <xf numFmtId="0" fontId="2" fillId="9" borderId="1" xfId="0" applyFont="1" applyFill="1" applyBorder="1" applyAlignment="1">
      <alignment horizontal="center" vertical="center"/>
    </xf>
    <xf numFmtId="0" fontId="0" fillId="11" borderId="0" xfId="0" applyFill="1"/>
    <xf numFmtId="0" fontId="0" fillId="11" borderId="2" xfId="0" applyFill="1" applyBorder="1"/>
    <xf numFmtId="0" fontId="0" fillId="11" borderId="3" xfId="0" applyFill="1" applyBorder="1"/>
    <xf numFmtId="0" fontId="0" fillId="11" borderId="4" xfId="0" applyFill="1" applyBorder="1"/>
    <xf numFmtId="0" fontId="0" fillId="11" borderId="5" xfId="0" applyFill="1" applyBorder="1"/>
    <xf numFmtId="0" fontId="0" fillId="11" borderId="7" xfId="0" applyFill="1" applyBorder="1"/>
    <xf numFmtId="0" fontId="2" fillId="11" borderId="6" xfId="0" applyFont="1" applyFill="1" applyBorder="1" applyAlignment="1">
      <alignment vertical="center"/>
    </xf>
    <xf numFmtId="0" fontId="2" fillId="11" borderId="8" xfId="0" applyFont="1" applyFill="1" applyBorder="1" applyAlignment="1">
      <alignment vertical="center"/>
    </xf>
    <xf numFmtId="0" fontId="2" fillId="11" borderId="9" xfId="0" applyFont="1" applyFill="1" applyBorder="1" applyAlignment="1">
      <alignment vertical="center"/>
    </xf>
    <xf numFmtId="0" fontId="20" fillId="8" borderId="11" xfId="0" applyFont="1" applyFill="1" applyBorder="1" applyAlignment="1">
      <alignment horizontal="center" vertical="center" wrapText="1"/>
    </xf>
    <xf numFmtId="0" fontId="0" fillId="11" borderId="0" xfId="0" applyFill="1" applyAlignment="1">
      <alignment horizontal="left" indent="1"/>
    </xf>
    <xf numFmtId="0" fontId="2" fillId="8" borderId="8" xfId="0" applyFont="1" applyFill="1" applyBorder="1"/>
    <xf numFmtId="0" fontId="19" fillId="8" borderId="0" xfId="0" applyFont="1" applyFill="1"/>
    <xf numFmtId="0" fontId="0" fillId="9" borderId="0" xfId="0" applyFill="1"/>
    <xf numFmtId="0" fontId="0" fillId="12" borderId="5" xfId="0" applyFill="1" applyBorder="1" applyAlignment="1" applyProtection="1">
      <alignment horizontal="left" vertical="center" wrapText="1" indent="2"/>
      <protection locked="0"/>
    </xf>
    <xf numFmtId="0" fontId="0" fillId="12" borderId="0" xfId="1" applyNumberFormat="1" applyFont="1" applyFill="1" applyBorder="1" applyAlignment="1">
      <alignment horizontal="left" vertical="center"/>
    </xf>
    <xf numFmtId="0" fontId="0" fillId="12" borderId="0" xfId="0" applyFill="1" applyAlignment="1" applyProtection="1">
      <alignment horizontal="left" vertical="center" wrapText="1" indent="1"/>
      <protection locked="0"/>
    </xf>
    <xf numFmtId="0" fontId="19" fillId="0" borderId="0" xfId="0" applyFont="1" applyAlignment="1">
      <alignment vertical="center" wrapText="1"/>
    </xf>
    <xf numFmtId="0" fontId="2" fillId="10" borderId="10" xfId="0" applyFont="1" applyFill="1" applyBorder="1" applyAlignment="1">
      <alignment horizontal="left" indent="1"/>
    </xf>
    <xf numFmtId="172" fontId="0" fillId="12" borderId="20" xfId="0" applyNumberFormat="1" applyFill="1" applyBorder="1" applyAlignment="1" applyProtection="1">
      <alignment horizontal="right" indent="3"/>
      <protection locked="0"/>
    </xf>
    <xf numFmtId="165" fontId="0" fillId="12" borderId="21" xfId="1" applyNumberFormat="1" applyFont="1" applyFill="1" applyBorder="1" applyProtection="1">
      <protection locked="0"/>
    </xf>
    <xf numFmtId="165" fontId="0" fillId="12" borderId="22" xfId="1" applyNumberFormat="1" applyFont="1" applyFill="1" applyBorder="1" applyProtection="1">
      <protection locked="0"/>
    </xf>
    <xf numFmtId="172" fontId="0" fillId="12" borderId="23" xfId="0" applyNumberFormat="1" applyFill="1" applyBorder="1" applyAlignment="1" applyProtection="1">
      <alignment horizontal="right" indent="3"/>
      <protection locked="0"/>
    </xf>
    <xf numFmtId="165" fontId="0" fillId="12" borderId="24" xfId="1" applyNumberFormat="1" applyFont="1" applyFill="1" applyBorder="1" applyProtection="1">
      <protection locked="0"/>
    </xf>
    <xf numFmtId="165" fontId="0" fillId="12" borderId="25" xfId="1" applyNumberFormat="1" applyFont="1" applyFill="1" applyBorder="1" applyProtection="1">
      <protection locked="0"/>
    </xf>
    <xf numFmtId="172" fontId="0" fillId="12" borderId="26" xfId="0" applyNumberFormat="1" applyFill="1" applyBorder="1" applyAlignment="1" applyProtection="1">
      <alignment horizontal="right" indent="3"/>
      <protection locked="0"/>
    </xf>
    <xf numFmtId="165" fontId="0" fillId="12" borderId="27" xfId="1" applyNumberFormat="1" applyFont="1" applyFill="1" applyBorder="1" applyProtection="1">
      <protection locked="0"/>
    </xf>
    <xf numFmtId="165" fontId="0" fillId="12" borderId="28" xfId="1" applyNumberFormat="1" applyFont="1" applyFill="1" applyBorder="1" applyProtection="1">
      <protection locked="0"/>
    </xf>
    <xf numFmtId="172" fontId="0" fillId="12" borderId="29" xfId="0" applyNumberFormat="1" applyFill="1" applyBorder="1" applyAlignment="1" applyProtection="1">
      <alignment horizontal="right" indent="3"/>
      <protection locked="0"/>
    </xf>
    <xf numFmtId="172" fontId="0" fillId="12" borderId="30" xfId="0" applyNumberFormat="1" applyFill="1" applyBorder="1" applyAlignment="1" applyProtection="1">
      <alignment horizontal="right" indent="3"/>
      <protection locked="0"/>
    </xf>
    <xf numFmtId="172" fontId="0" fillId="12" borderId="31" xfId="0" applyNumberFormat="1" applyFill="1" applyBorder="1" applyAlignment="1" applyProtection="1">
      <alignment horizontal="right" indent="3"/>
      <protection locked="0"/>
    </xf>
    <xf numFmtId="0" fontId="0" fillId="12" borderId="32" xfId="0" applyFill="1" applyBorder="1" applyAlignment="1" applyProtection="1">
      <alignment horizontal="left" indent="1"/>
      <protection locked="0"/>
    </xf>
    <xf numFmtId="0" fontId="0" fillId="12" borderId="33" xfId="0" applyFill="1" applyBorder="1" applyAlignment="1" applyProtection="1">
      <alignment horizontal="left" indent="1"/>
      <protection locked="0"/>
    </xf>
    <xf numFmtId="0" fontId="0" fillId="12" borderId="34" xfId="0" applyFill="1" applyBorder="1" applyAlignment="1" applyProtection="1">
      <alignment horizontal="left" indent="1"/>
      <protection locked="0"/>
    </xf>
    <xf numFmtId="165" fontId="0" fillId="12" borderId="41" xfId="0" applyNumberFormat="1" applyFill="1" applyBorder="1" applyProtection="1">
      <protection locked="0"/>
    </xf>
    <xf numFmtId="165" fontId="0" fillId="12" borderId="42" xfId="0" applyNumberFormat="1" applyFill="1" applyBorder="1" applyProtection="1">
      <protection locked="0"/>
    </xf>
    <xf numFmtId="165" fontId="0" fillId="12" borderId="43" xfId="0" applyNumberFormat="1" applyFill="1" applyBorder="1" applyProtection="1">
      <protection locked="0"/>
    </xf>
    <xf numFmtId="165" fontId="0" fillId="12" borderId="25" xfId="0" applyNumberFormat="1" applyFill="1" applyBorder="1" applyProtection="1">
      <protection locked="0"/>
    </xf>
    <xf numFmtId="165" fontId="0" fillId="12" borderId="44" xfId="0" applyNumberFormat="1" applyFill="1" applyBorder="1" applyProtection="1">
      <protection locked="0"/>
    </xf>
    <xf numFmtId="165" fontId="0" fillId="12" borderId="45" xfId="0" applyNumberFormat="1" applyFill="1" applyBorder="1" applyProtection="1">
      <protection locked="0"/>
    </xf>
    <xf numFmtId="165" fontId="0" fillId="12" borderId="46" xfId="0" applyNumberFormat="1" applyFill="1" applyBorder="1" applyProtection="1">
      <protection locked="0"/>
    </xf>
    <xf numFmtId="165" fontId="0" fillId="12" borderId="47" xfId="0" applyNumberFormat="1" applyFill="1" applyBorder="1" applyProtection="1">
      <protection locked="0"/>
    </xf>
    <xf numFmtId="165" fontId="0" fillId="12" borderId="48" xfId="0" applyNumberFormat="1" applyFill="1" applyBorder="1" applyProtection="1">
      <protection locked="0"/>
    </xf>
    <xf numFmtId="172" fontId="0" fillId="12" borderId="46" xfId="0" applyNumberFormat="1" applyFill="1" applyBorder="1" applyAlignment="1" applyProtection="1">
      <alignment horizontal="right"/>
      <protection locked="0"/>
    </xf>
    <xf numFmtId="172" fontId="0" fillId="12" borderId="47" xfId="0" applyNumberFormat="1" applyFill="1" applyBorder="1" applyAlignment="1" applyProtection="1">
      <alignment horizontal="right"/>
      <protection locked="0"/>
    </xf>
    <xf numFmtId="172" fontId="0" fillId="12" borderId="48" xfId="0" applyNumberFormat="1" applyFill="1" applyBorder="1" applyAlignment="1" applyProtection="1">
      <alignment horizontal="right"/>
      <protection locked="0"/>
    </xf>
    <xf numFmtId="165" fontId="0" fillId="12" borderId="38" xfId="0" applyNumberFormat="1" applyFill="1" applyBorder="1" applyAlignment="1" applyProtection="1">
      <alignment horizontal="right"/>
      <protection locked="0"/>
    </xf>
    <xf numFmtId="165" fontId="0" fillId="12" borderId="39" xfId="0" applyNumberFormat="1" applyFill="1" applyBorder="1" applyAlignment="1" applyProtection="1">
      <alignment horizontal="right"/>
      <protection locked="0"/>
    </xf>
    <xf numFmtId="165" fontId="0" fillId="12" borderId="40" xfId="0" applyNumberFormat="1" applyFill="1" applyBorder="1" applyAlignment="1" applyProtection="1">
      <alignment horizontal="right"/>
      <protection locked="0"/>
    </xf>
    <xf numFmtId="165" fontId="2" fillId="0" borderId="10" xfId="0" applyNumberFormat="1" applyFont="1" applyBorder="1" applyAlignment="1">
      <alignment horizontal="right" vertical="center"/>
    </xf>
    <xf numFmtId="165" fontId="2" fillId="0" borderId="12" xfId="0" applyNumberFormat="1" applyFont="1" applyBorder="1" applyAlignment="1">
      <alignment horizontal="right" vertical="center"/>
    </xf>
    <xf numFmtId="38" fontId="0" fillId="0" borderId="15" xfId="0" applyNumberFormat="1" applyBorder="1" applyAlignment="1">
      <alignment horizontal="right" indent="2"/>
    </xf>
    <xf numFmtId="38" fontId="0" fillId="0" borderId="13" xfId="0" applyNumberFormat="1" applyBorder="1" applyAlignment="1">
      <alignment horizontal="right" indent="2"/>
    </xf>
    <xf numFmtId="38" fontId="0" fillId="0" borderId="14" xfId="0" applyNumberFormat="1" applyBorder="1" applyAlignment="1">
      <alignment horizontal="right" indent="2"/>
    </xf>
    <xf numFmtId="165" fontId="0" fillId="0" borderId="15" xfId="0" applyNumberFormat="1" applyBorder="1" applyAlignment="1">
      <alignment horizontal="right" indent="2"/>
    </xf>
    <xf numFmtId="165" fontId="0" fillId="0" borderId="13" xfId="0" applyNumberFormat="1" applyBorder="1" applyAlignment="1">
      <alignment horizontal="right" indent="2"/>
    </xf>
    <xf numFmtId="165" fontId="0" fillId="0" borderId="14" xfId="0" applyNumberFormat="1" applyBorder="1" applyAlignment="1">
      <alignment horizontal="right" indent="2"/>
    </xf>
    <xf numFmtId="169" fontId="0" fillId="0" borderId="15" xfId="0" applyNumberFormat="1" applyBorder="1" applyAlignment="1">
      <alignment horizontal="right"/>
    </xf>
    <xf numFmtId="169" fontId="0" fillId="0" borderId="13" xfId="0" applyNumberFormat="1" applyBorder="1" applyAlignment="1">
      <alignment horizontal="right"/>
    </xf>
    <xf numFmtId="169" fontId="2" fillId="0" borderId="1" xfId="0" applyNumberFormat="1" applyFont="1" applyBorder="1" applyAlignment="1">
      <alignment horizontal="right" vertical="center"/>
    </xf>
    <xf numFmtId="0" fontId="2" fillId="11" borderId="1" xfId="0" applyFont="1" applyFill="1" applyBorder="1" applyAlignment="1">
      <alignment vertical="center"/>
    </xf>
    <xf numFmtId="165" fontId="0" fillId="12" borderId="38" xfId="0" applyNumberFormat="1" applyFill="1" applyBorder="1" applyProtection="1">
      <protection locked="0"/>
    </xf>
    <xf numFmtId="165" fontId="0" fillId="12" borderId="39" xfId="0" applyNumberFormat="1" applyFill="1" applyBorder="1" applyProtection="1">
      <protection locked="0"/>
    </xf>
    <xf numFmtId="165" fontId="0" fillId="12" borderId="40" xfId="0" applyNumberFormat="1" applyFill="1" applyBorder="1" applyProtection="1">
      <protection locked="0"/>
    </xf>
    <xf numFmtId="0" fontId="0" fillId="12" borderId="14" xfId="0" applyFill="1" applyBorder="1" applyProtection="1">
      <protection locked="0"/>
    </xf>
    <xf numFmtId="38" fontId="0" fillId="12" borderId="20" xfId="0" applyNumberFormat="1" applyFill="1" applyBorder="1" applyAlignment="1" applyProtection="1">
      <alignment horizontal="right" indent="2"/>
      <protection locked="0"/>
    </xf>
    <xf numFmtId="38" fontId="0" fillId="12" borderId="35" xfId="0" applyNumberFormat="1" applyFill="1" applyBorder="1" applyAlignment="1" applyProtection="1">
      <alignment horizontal="right" indent="2"/>
      <protection locked="0"/>
    </xf>
    <xf numFmtId="38" fontId="0" fillId="12" borderId="23" xfId="0" applyNumberFormat="1" applyFill="1" applyBorder="1" applyAlignment="1" applyProtection="1">
      <alignment horizontal="right" indent="2"/>
      <protection locked="0"/>
    </xf>
    <xf numFmtId="38" fontId="0" fillId="12" borderId="36" xfId="0" applyNumberFormat="1" applyFill="1" applyBorder="1" applyAlignment="1" applyProtection="1">
      <alignment horizontal="right" indent="2"/>
      <protection locked="0"/>
    </xf>
    <xf numFmtId="38" fontId="0" fillId="12" borderId="26" xfId="0" applyNumberFormat="1" applyFill="1" applyBorder="1" applyAlignment="1" applyProtection="1">
      <alignment horizontal="right" indent="2"/>
      <protection locked="0"/>
    </xf>
    <xf numFmtId="38" fontId="0" fillId="12" borderId="37" xfId="0" applyNumberFormat="1" applyFill="1" applyBorder="1" applyAlignment="1" applyProtection="1">
      <alignment horizontal="right" indent="2"/>
      <protection locked="0"/>
    </xf>
    <xf numFmtId="0" fontId="21" fillId="8" borderId="0" xfId="0" applyFont="1" applyFill="1" applyAlignment="1">
      <alignment horizontal="left" vertical="center" wrapText="1" indent="1"/>
    </xf>
    <xf numFmtId="0" fontId="0" fillId="0" borderId="0" xfId="0" quotePrefix="1" applyAlignment="1">
      <alignment horizontal="right" vertical="center"/>
    </xf>
    <xf numFmtId="0" fontId="0" fillId="12" borderId="0" xfId="0" quotePrefix="1" applyFill="1" applyAlignment="1">
      <alignment horizontal="right" vertical="top"/>
    </xf>
    <xf numFmtId="0" fontId="0" fillId="0" borderId="0" xfId="0" quotePrefix="1" applyAlignment="1">
      <alignment horizontal="left" wrapText="1" indent="2"/>
    </xf>
    <xf numFmtId="0" fontId="17" fillId="0" borderId="0" xfId="0" applyFont="1"/>
    <xf numFmtId="0" fontId="7" fillId="9" borderId="0" xfId="0" applyFont="1" applyFill="1" applyAlignment="1">
      <alignment horizontal="center"/>
    </xf>
    <xf numFmtId="0" fontId="15" fillId="0" borderId="0" xfId="0" applyFont="1"/>
    <xf numFmtId="0" fontId="12" fillId="0" borderId="0" xfId="0" applyFont="1" applyAlignment="1">
      <alignment horizontal="center" vertical="top"/>
    </xf>
    <xf numFmtId="0" fontId="2" fillId="0" borderId="0" xfId="0" applyFont="1" applyAlignment="1">
      <alignment horizontal="left" indent="1"/>
    </xf>
    <xf numFmtId="165" fontId="2" fillId="0" borderId="0" xfId="1" applyNumberFormat="1" applyFont="1"/>
    <xf numFmtId="0" fontId="2" fillId="4" borderId="0" xfId="0" applyFont="1" applyFill="1" applyAlignment="1">
      <alignment horizontal="center"/>
    </xf>
    <xf numFmtId="0" fontId="9" fillId="0" borderId="0" xfId="0" applyFont="1" applyAlignment="1">
      <alignment horizontal="center"/>
    </xf>
    <xf numFmtId="0" fontId="19" fillId="8" borderId="0" xfId="0" applyFont="1" applyFill="1" applyAlignment="1">
      <alignment horizontal="center" vertical="center"/>
    </xf>
    <xf numFmtId="0" fontId="19" fillId="8" borderId="8" xfId="0" applyFont="1" applyFill="1" applyBorder="1" applyAlignment="1">
      <alignment horizontal="center" vertical="center"/>
    </xf>
    <xf numFmtId="165" fontId="2" fillId="0" borderId="0" xfId="1" applyNumberFormat="1" applyFont="1" applyFill="1" applyBorder="1" applyAlignment="1" applyProtection="1"/>
    <xf numFmtId="164" fontId="2" fillId="0" borderId="0" xfId="0" applyNumberFormat="1" applyFont="1" applyAlignment="1">
      <alignment horizontal="center"/>
    </xf>
    <xf numFmtId="0" fontId="19" fillId="8" borderId="8" xfId="0" applyFont="1" applyFill="1" applyBorder="1" applyAlignment="1">
      <alignment horizontal="center" vertical="center" wrapText="1"/>
    </xf>
    <xf numFmtId="164" fontId="2" fillId="0" borderId="16" xfId="0" applyNumberFormat="1" applyFont="1" applyBorder="1" applyAlignment="1">
      <alignment horizontal="center"/>
    </xf>
    <xf numFmtId="0" fontId="19" fillId="8" borderId="15" xfId="0" applyFont="1" applyFill="1" applyBorder="1" applyAlignment="1">
      <alignment horizontal="center" vertical="center" wrapText="1"/>
    </xf>
    <xf numFmtId="0" fontId="19" fillId="8" borderId="14" xfId="0" applyFont="1" applyFill="1" applyBorder="1" applyAlignment="1">
      <alignment horizontal="center" vertical="center" wrapText="1"/>
    </xf>
    <xf numFmtId="0" fontId="19" fillId="8" borderId="4" xfId="0" applyFont="1" applyFill="1" applyBorder="1" applyAlignment="1">
      <alignment horizontal="center" vertical="center" wrapText="1"/>
    </xf>
    <xf numFmtId="0" fontId="19" fillId="8" borderId="9" xfId="0" applyFont="1" applyFill="1" applyBorder="1" applyAlignment="1">
      <alignment horizontal="center" vertical="center" wrapText="1"/>
    </xf>
    <xf numFmtId="0" fontId="19" fillId="8" borderId="10" xfId="0" applyFont="1" applyFill="1" applyBorder="1" applyAlignment="1">
      <alignment horizontal="center" vertical="center" wrapText="1"/>
    </xf>
    <xf numFmtId="0" fontId="19" fillId="8" borderId="11" xfId="0" applyFont="1" applyFill="1" applyBorder="1" applyAlignment="1">
      <alignment horizontal="center" vertical="center" wrapText="1"/>
    </xf>
    <xf numFmtId="0" fontId="19" fillId="8" borderId="12" xfId="0" applyFont="1" applyFill="1" applyBorder="1" applyAlignment="1">
      <alignment horizontal="center" vertical="center" wrapText="1"/>
    </xf>
    <xf numFmtId="0" fontId="19" fillId="8" borderId="2" xfId="0" applyFont="1" applyFill="1" applyBorder="1" applyAlignment="1">
      <alignment horizontal="center" vertical="center" wrapText="1"/>
    </xf>
    <xf numFmtId="0" fontId="19" fillId="8" borderId="6" xfId="0" applyFont="1" applyFill="1" applyBorder="1" applyAlignment="1">
      <alignment horizontal="center" vertical="center" wrapText="1"/>
    </xf>
    <xf numFmtId="0" fontId="7" fillId="10" borderId="0" xfId="0" applyFont="1" applyFill="1" applyAlignment="1">
      <alignment horizontal="center"/>
    </xf>
    <xf numFmtId="0" fontId="2" fillId="10" borderId="0" xfId="0" applyFont="1" applyFill="1" applyAlignment="1">
      <alignment horizontal="center"/>
    </xf>
    <xf numFmtId="0" fontId="19" fillId="8" borderId="3" xfId="0" applyFont="1" applyFill="1" applyBorder="1" applyAlignment="1">
      <alignment horizontal="center" vertical="center" wrapText="1"/>
    </xf>
  </cellXfs>
  <cellStyles count="4">
    <cellStyle name="Comma" xfId="1" builtinId="3"/>
    <cellStyle name="Hyperlink" xfId="3" builtinId="8"/>
    <cellStyle name="Normal" xfId="0" builtinId="0"/>
    <cellStyle name="Normal 2" xfId="2" xr:uid="{00000000-0005-0000-0000-000003000000}"/>
  </cellStyles>
  <dxfs count="7">
    <dxf>
      <font>
        <b/>
        <i val="0"/>
        <color theme="1"/>
      </font>
      <fill>
        <patternFill>
          <bgColor rgb="FFFCBA19"/>
        </patternFill>
      </fill>
    </dxf>
    <dxf>
      <font>
        <b/>
        <i val="0"/>
        <color rgb="FFFFFF00"/>
      </font>
      <fill>
        <patternFill>
          <bgColor rgb="FFFF0000"/>
        </patternFill>
      </fill>
    </dxf>
    <dxf>
      <font>
        <b/>
        <i val="0"/>
        <color theme="1"/>
      </font>
      <fill>
        <patternFill>
          <bgColor rgb="FFFCBA19"/>
        </patternFill>
      </fill>
    </dxf>
    <dxf>
      <font>
        <b/>
        <i val="0"/>
        <strike val="0"/>
        <color theme="0"/>
      </font>
      <fill>
        <patternFill>
          <bgColor rgb="FFFF0000"/>
        </patternFill>
      </fill>
    </dxf>
    <dxf>
      <font>
        <b/>
        <i val="0"/>
        <strike val="0"/>
        <color theme="0"/>
      </font>
      <fill>
        <patternFill>
          <bgColor rgb="FFFF0000"/>
        </patternFill>
      </fill>
    </dxf>
    <dxf>
      <font>
        <b/>
        <i val="0"/>
        <strike val="0"/>
        <color theme="0"/>
      </font>
      <fill>
        <patternFill>
          <bgColor rgb="FFFF0000"/>
        </patternFill>
      </fill>
    </dxf>
    <dxf>
      <font>
        <b/>
        <i val="0"/>
        <color theme="1"/>
      </font>
      <fill>
        <patternFill>
          <bgColor rgb="FFFCBA19"/>
        </patternFill>
      </fill>
    </dxf>
  </dxfs>
  <tableStyles count="0" defaultTableStyle="TableStyleMedium2" defaultPivotStyle="PivotStyleLight16"/>
  <colors>
    <mruColors>
      <color rgb="FFC5D9F1"/>
      <color rgb="FF6699FF"/>
      <color rgb="FFD0C53C"/>
      <color rgb="FFFFFF99"/>
      <color rgb="FFFCBA19"/>
      <color rgb="FF1A5A96"/>
      <color rgb="FF2D5580"/>
      <color rgb="FF5475A7"/>
      <color rgb="FF203764"/>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ctrlProps/ctrlProp1.xml><?xml version="1.0" encoding="utf-8"?>
<formControlPr xmlns="http://schemas.microsoft.com/office/spreadsheetml/2009/9/main" objectType="Drop" dropStyle="combo" dx="16" fmlaLink="CEF!$A$1" fmlaRange="CEF!$B$9:$B$69" sel="1" val="0"/>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594360</xdr:colOff>
          <xdr:row>1</xdr:row>
          <xdr:rowOff>60960</xdr:rowOff>
        </xdr:from>
        <xdr:to>
          <xdr:col>6</xdr:col>
          <xdr:colOff>274320</xdr:colOff>
          <xdr:row>2</xdr:row>
          <xdr:rowOff>99060</xdr:rowOff>
        </xdr:to>
        <xdr:sp macro="" textlink="">
          <xdr:nvSpPr>
            <xdr:cNvPr id="17409" name="Drop Down 1" hidden="1">
              <a:extLst>
                <a:ext uri="{63B3BB69-23CF-44E3-9099-C40C66FF867C}">
                  <a14:compatExt spid="_x0000_s17409"/>
                </a:ext>
                <a:ext uri="{FF2B5EF4-FFF2-40B4-BE49-F238E27FC236}">
                  <a16:creationId xmlns:a16="http://schemas.microsoft.com/office/drawing/2014/main" id="{00000000-0008-0000-0000-0000014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PrintsWithSheet="0"/>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SDFR@gov.bc.ca?subject=SDxx%20-%202025/26%20Year-End%20CEF%20Reporting" TargetMode="Externa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80C15E-2105-41AF-86F1-431F1FA703A1}">
  <sheetPr>
    <tabColor rgb="FFFFFF99"/>
    <pageSetUpPr fitToPage="1"/>
  </sheetPr>
  <dimension ref="B1:O35"/>
  <sheetViews>
    <sheetView tabSelected="1" zoomScaleNormal="100" workbookViewId="0">
      <pane ySplit="12" topLeftCell="A13" activePane="bottomLeft" state="frozen"/>
      <selection pane="bottomLeft" activeCell="D1" sqref="D1:G1"/>
    </sheetView>
  </sheetViews>
  <sheetFormatPr defaultRowHeight="14.4" x14ac:dyDescent="0.3"/>
  <cols>
    <col min="1" max="1" width="2.6640625" customWidth="1"/>
    <col min="2" max="2" width="3.5546875" customWidth="1"/>
    <col min="3" max="3" width="120.88671875" customWidth="1"/>
    <col min="4" max="4" width="9.6640625" customWidth="1"/>
    <col min="5" max="5" width="13.5546875" customWidth="1"/>
    <col min="6" max="6" width="13.109375" customWidth="1"/>
    <col min="7" max="7" width="13.44140625" customWidth="1"/>
    <col min="8" max="8" width="2.6640625" customWidth="1"/>
    <col min="9" max="9" width="12.6640625" customWidth="1"/>
    <col min="10" max="10" width="14.6640625" customWidth="1"/>
    <col min="11" max="11" width="2.6640625" customWidth="1"/>
    <col min="12" max="12" width="23.6640625" customWidth="1"/>
    <col min="13" max="13" width="17.33203125" customWidth="1"/>
  </cols>
  <sheetData>
    <row r="1" spans="2:7" x14ac:dyDescent="0.3">
      <c r="C1" s="74" t="s">
        <v>206</v>
      </c>
      <c r="D1" s="219" t="s">
        <v>128</v>
      </c>
      <c r="E1" s="219"/>
      <c r="F1" s="219"/>
      <c r="G1" s="219"/>
    </row>
    <row r="2" spans="2:7" x14ac:dyDescent="0.3">
      <c r="D2" s="156"/>
      <c r="E2" s="156"/>
      <c r="F2" s="156"/>
      <c r="G2" s="156"/>
    </row>
    <row r="3" spans="2:7" ht="23.4" x14ac:dyDescent="0.45">
      <c r="B3" s="220" t="s">
        <v>207</v>
      </c>
      <c r="C3" s="220"/>
      <c r="D3" s="156"/>
      <c r="E3" s="156"/>
      <c r="F3" s="156"/>
      <c r="G3" s="156"/>
    </row>
    <row r="5" spans="2:7" s="73" customFormat="1" ht="102.75" customHeight="1" x14ac:dyDescent="0.3">
      <c r="C5" s="214" t="s">
        <v>196</v>
      </c>
    </row>
    <row r="7" spans="2:7" s="89" customFormat="1" ht="21" customHeight="1" x14ac:dyDescent="0.3">
      <c r="B7" s="215" t="s">
        <v>43</v>
      </c>
      <c r="C7" s="88" t="s">
        <v>208</v>
      </c>
    </row>
    <row r="8" spans="2:7" s="89" customFormat="1" ht="21" customHeight="1" x14ac:dyDescent="0.3">
      <c r="B8" s="215" t="s">
        <v>43</v>
      </c>
      <c r="C8" s="88" t="s">
        <v>209</v>
      </c>
    </row>
    <row r="9" spans="2:7" s="89" customFormat="1" ht="39.75" customHeight="1" x14ac:dyDescent="0.3">
      <c r="B9" s="215"/>
      <c r="C9" s="214" t="s">
        <v>210</v>
      </c>
    </row>
    <row r="10" spans="2:7" s="89" customFormat="1" ht="15" customHeight="1" x14ac:dyDescent="0.3"/>
    <row r="11" spans="2:7" s="89" customFormat="1" x14ac:dyDescent="0.3">
      <c r="C11" s="130" t="s">
        <v>194</v>
      </c>
    </row>
    <row r="12" spans="2:7" s="89" customFormat="1" x14ac:dyDescent="0.3"/>
    <row r="13" spans="2:7" ht="18" x14ac:dyDescent="0.35">
      <c r="B13" s="218" t="s">
        <v>211</v>
      </c>
      <c r="C13" s="218"/>
    </row>
    <row r="14" spans="2:7" x14ac:dyDescent="0.3">
      <c r="B14" s="216" t="s">
        <v>43</v>
      </c>
      <c r="C14" s="158" t="s">
        <v>44</v>
      </c>
    </row>
    <row r="15" spans="2:7" x14ac:dyDescent="0.3">
      <c r="B15" s="126" t="s">
        <v>43</v>
      </c>
      <c r="C15" s="127" t="s">
        <v>215</v>
      </c>
    </row>
    <row r="16" spans="2:7" x14ac:dyDescent="0.3">
      <c r="B16" s="126" t="s">
        <v>43</v>
      </c>
      <c r="C16" s="127" t="s">
        <v>45</v>
      </c>
    </row>
    <row r="17" spans="2:15" x14ac:dyDescent="0.3">
      <c r="B17" s="126" t="s">
        <v>43</v>
      </c>
      <c r="C17" s="127" t="s">
        <v>195</v>
      </c>
    </row>
    <row r="18" spans="2:15" x14ac:dyDescent="0.3">
      <c r="B18" s="126" t="s">
        <v>43</v>
      </c>
      <c r="C18" s="127" t="s">
        <v>201</v>
      </c>
    </row>
    <row r="19" spans="2:15" ht="43.2" x14ac:dyDescent="0.3">
      <c r="B19" s="126" t="s">
        <v>43</v>
      </c>
      <c r="C19" s="128" t="s">
        <v>164</v>
      </c>
    </row>
    <row r="20" spans="2:15" x14ac:dyDescent="0.3">
      <c r="B20" s="126" t="s">
        <v>43</v>
      </c>
      <c r="C20" s="125" t="s">
        <v>163</v>
      </c>
    </row>
    <row r="21" spans="2:15" ht="30" customHeight="1" x14ac:dyDescent="0.3">
      <c r="B21" s="126" t="s">
        <v>43</v>
      </c>
      <c r="C21" s="129" t="s">
        <v>136</v>
      </c>
      <c r="D21" s="2"/>
      <c r="F21" s="2"/>
      <c r="G21" s="2"/>
      <c r="H21" s="2"/>
      <c r="I21" s="2"/>
      <c r="J21" s="2"/>
      <c r="K21" s="2"/>
      <c r="L21" s="2"/>
      <c r="M21" s="2"/>
      <c r="N21" s="2"/>
      <c r="O21" s="2"/>
    </row>
    <row r="23" spans="2:15" ht="18" x14ac:dyDescent="0.35">
      <c r="B23" s="218" t="s">
        <v>212</v>
      </c>
      <c r="C23" s="218"/>
    </row>
    <row r="24" spans="2:15" x14ac:dyDescent="0.3">
      <c r="B24" s="216" t="s">
        <v>43</v>
      </c>
      <c r="C24" s="158" t="s">
        <v>44</v>
      </c>
    </row>
    <row r="25" spans="2:15" ht="28.8" x14ac:dyDescent="0.3">
      <c r="B25" s="126" t="s">
        <v>43</v>
      </c>
      <c r="C25" s="129" t="s">
        <v>197</v>
      </c>
    </row>
    <row r="26" spans="2:15" x14ac:dyDescent="0.3">
      <c r="B26" s="126"/>
      <c r="C26" s="217" t="s">
        <v>198</v>
      </c>
    </row>
    <row r="27" spans="2:15" x14ac:dyDescent="0.3">
      <c r="B27" s="126"/>
      <c r="C27" s="217" t="s">
        <v>199</v>
      </c>
    </row>
    <row r="28" spans="2:15" x14ac:dyDescent="0.3">
      <c r="B28" s="126"/>
      <c r="C28" s="217" t="s">
        <v>200</v>
      </c>
    </row>
    <row r="29" spans="2:15" x14ac:dyDescent="0.3">
      <c r="B29" s="126"/>
      <c r="C29" s="129"/>
    </row>
    <row r="30" spans="2:15" ht="18" x14ac:dyDescent="0.35">
      <c r="B30" s="218" t="s">
        <v>213</v>
      </c>
      <c r="C30" s="218"/>
    </row>
    <row r="31" spans="2:15" x14ac:dyDescent="0.3">
      <c r="B31" s="216" t="s">
        <v>43</v>
      </c>
      <c r="C31" s="158" t="s">
        <v>44</v>
      </c>
    </row>
    <row r="32" spans="2:15" x14ac:dyDescent="0.3">
      <c r="B32" s="126" t="s">
        <v>43</v>
      </c>
      <c r="C32" s="127" t="s">
        <v>214</v>
      </c>
    </row>
    <row r="33" spans="2:3" ht="28.8" x14ac:dyDescent="0.3">
      <c r="B33" s="126" t="s">
        <v>43</v>
      </c>
      <c r="C33" s="129" t="s">
        <v>191</v>
      </c>
    </row>
    <row r="34" spans="2:3" x14ac:dyDescent="0.3">
      <c r="B34" s="126" t="s">
        <v>43</v>
      </c>
      <c r="C34" s="127" t="s">
        <v>46</v>
      </c>
    </row>
    <row r="35" spans="2:3" x14ac:dyDescent="0.3">
      <c r="B35" s="126" t="s">
        <v>43</v>
      </c>
      <c r="C35" s="127" t="s">
        <v>202</v>
      </c>
    </row>
  </sheetData>
  <sheetProtection algorithmName="SHA-512" hashValue="MoelNZp+tY5dC/pfWGe5Q0CppfM7xyTO2mcxlnraQ6pJT8nFDyyyGbi7/36Yw6fjO3M/r8X8NTq6PEaDIpfR4g==" saltValue="W8z+zcJhpJsrv9VmU6OT1g==" spinCount="100000" sheet="1" objects="1" scenarios="1"/>
  <mergeCells count="5">
    <mergeCell ref="B30:C30"/>
    <mergeCell ref="D1:G1"/>
    <mergeCell ref="B3:C3"/>
    <mergeCell ref="B13:C13"/>
    <mergeCell ref="B23:C23"/>
  </mergeCells>
  <hyperlinks>
    <hyperlink ref="C11" r:id="rId1" xr:uid="{253C427B-56C6-4326-93D3-26C142815854}"/>
  </hyperlinks>
  <printOptions horizontalCentered="1"/>
  <pageMargins left="0.19685039370078741" right="0.19685039370078741" top="0.19685039370078741" bottom="0.19685039370078741" header="0.31496062992125984" footer="0.31496062992125984"/>
  <pageSetup scale="83"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17409" r:id="rId5" name="Drop Down 1">
              <controlPr defaultSize="0" print="0" autoLine="0" autoPict="0">
                <anchor moveWithCells="1">
                  <from>
                    <xdr:col>3</xdr:col>
                    <xdr:colOff>594360</xdr:colOff>
                    <xdr:row>1</xdr:row>
                    <xdr:rowOff>60960</xdr:rowOff>
                  </from>
                  <to>
                    <xdr:col>6</xdr:col>
                    <xdr:colOff>274320</xdr:colOff>
                    <xdr:row>2</xdr:row>
                    <xdr:rowOff>99060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I33"/>
  <sheetViews>
    <sheetView zoomScale="95" zoomScaleNormal="95" workbookViewId="0">
      <selection activeCell="C23" sqref="C23"/>
    </sheetView>
  </sheetViews>
  <sheetFormatPr defaultColWidth="9.109375" defaultRowHeight="14.4" x14ac:dyDescent="0.3"/>
  <cols>
    <col min="1" max="1" width="2.6640625" customWidth="1"/>
    <col min="2" max="2" width="25.6640625" customWidth="1"/>
    <col min="3" max="6" width="16.33203125" customWidth="1"/>
    <col min="7" max="7" width="18.109375" bestFit="1" customWidth="1"/>
    <col min="8" max="8" width="14.44140625" customWidth="1"/>
    <col min="9" max="9" width="68.109375" customWidth="1"/>
    <col min="11" max="12" width="9.109375" customWidth="1"/>
  </cols>
  <sheetData>
    <row r="1" spans="2:9" ht="45" customHeight="1" x14ac:dyDescent="0.3">
      <c r="B1" s="221" t="s">
        <v>130</v>
      </c>
      <c r="C1" s="221"/>
      <c r="D1" s="221"/>
      <c r="E1" s="221"/>
      <c r="F1" s="221"/>
      <c r="G1" s="221"/>
      <c r="H1" s="221"/>
      <c r="I1" s="221"/>
    </row>
    <row r="2" spans="2:9" x14ac:dyDescent="0.3">
      <c r="B2" s="35" t="s">
        <v>33</v>
      </c>
      <c r="C2" s="222" t="str">
        <f>IF(ISERROR(VLOOKUP(CEF!A1,SD,2,FALSE)),"",VLOOKUP(CEF!A1,SD,2,FALSE))</f>
        <v/>
      </c>
      <c r="D2" s="222"/>
      <c r="E2" s="222"/>
      <c r="F2" s="222"/>
      <c r="G2" s="222"/>
      <c r="H2" s="222"/>
      <c r="I2" s="26"/>
    </row>
    <row r="3" spans="2:9" x14ac:dyDescent="0.3">
      <c r="B3" s="35"/>
      <c r="F3" s="1"/>
      <c r="G3" s="1"/>
    </row>
    <row r="4" spans="2:9" ht="18" customHeight="1" x14ac:dyDescent="0.3">
      <c r="F4" s="103" t="s">
        <v>12</v>
      </c>
      <c r="G4" s="1"/>
    </row>
    <row r="5" spans="2:9" x14ac:dyDescent="0.3">
      <c r="C5" s="104"/>
      <c r="E5" s="74" t="s">
        <v>216</v>
      </c>
      <c r="F5" s="105">
        <f>IF(CEF!A1=1,0,VLOOKUP(CEF!A1,CEF,5,FALSE))</f>
        <v>0</v>
      </c>
      <c r="G5" s="1"/>
    </row>
    <row r="6" spans="2:9" x14ac:dyDescent="0.3">
      <c r="C6" s="104"/>
      <c r="E6" s="106"/>
      <c r="F6" s="107"/>
      <c r="G6" s="1"/>
    </row>
    <row r="7" spans="2:9" x14ac:dyDescent="0.3">
      <c r="E7" s="74" t="s">
        <v>149</v>
      </c>
      <c r="F7" s="72">
        <f>G31</f>
        <v>0</v>
      </c>
      <c r="G7" s="1"/>
    </row>
    <row r="8" spans="2:9" x14ac:dyDescent="0.3">
      <c r="E8" s="74"/>
      <c r="F8" s="72"/>
      <c r="G8" s="1"/>
    </row>
    <row r="9" spans="2:9" ht="15" thickBot="1" x14ac:dyDescent="0.35">
      <c r="E9" s="74" t="s">
        <v>217</v>
      </c>
      <c r="F9" s="108">
        <f>F5-F7</f>
        <v>0</v>
      </c>
      <c r="G9" s="1"/>
    </row>
    <row r="10" spans="2:9" ht="15" thickTop="1" x14ac:dyDescent="0.3">
      <c r="B10" s="36"/>
    </row>
    <row r="12" spans="2:9" x14ac:dyDescent="0.3">
      <c r="B12" s="134"/>
      <c r="C12" s="135" t="s">
        <v>13</v>
      </c>
      <c r="D12" s="135" t="s">
        <v>14</v>
      </c>
      <c r="E12" s="135" t="s">
        <v>15</v>
      </c>
      <c r="F12" s="136" t="s">
        <v>16</v>
      </c>
    </row>
    <row r="13" spans="2:9" x14ac:dyDescent="0.3">
      <c r="B13" s="78" t="s">
        <v>17</v>
      </c>
      <c r="C13" s="110">
        <f>+IFERROR(VLOOKUP(CEF!A2,FTE!$A$2:$C$61,2),0)</f>
        <v>0</v>
      </c>
      <c r="D13" s="13">
        <f>C23</f>
        <v>0</v>
      </c>
      <c r="E13" s="113">
        <f>IFERROR(C13-D13,"")</f>
        <v>0</v>
      </c>
      <c r="F13" s="7">
        <f>G23</f>
        <v>0</v>
      </c>
    </row>
    <row r="14" spans="2:9" x14ac:dyDescent="0.3">
      <c r="B14" s="79" t="s">
        <v>18</v>
      </c>
      <c r="C14" s="111">
        <f>+IFERROR(VLOOKUP(CEF!A2,FTE!$A$2:$C$61,3),0)</f>
        <v>0</v>
      </c>
      <c r="D14" s="14">
        <f>SUM(C24:C28)</f>
        <v>0</v>
      </c>
      <c r="E14" s="114">
        <f>IFERROR(C14-D14,"")</f>
        <v>0</v>
      </c>
      <c r="F14" s="8">
        <f>SUM(G24:G28)</f>
        <v>0</v>
      </c>
    </row>
    <row r="15" spans="2:9" x14ac:dyDescent="0.3">
      <c r="B15" s="77" t="s">
        <v>50</v>
      </c>
      <c r="C15" s="15">
        <f>SUM(C13:C14)</f>
        <v>0</v>
      </c>
      <c r="D15" s="15">
        <f>SUM(D13:D14)</f>
        <v>0</v>
      </c>
      <c r="E15" s="115">
        <f>SUM(E13:E14)</f>
        <v>0</v>
      </c>
      <c r="F15" s="9">
        <f>SUM(F13:F14)</f>
        <v>0</v>
      </c>
    </row>
    <row r="16" spans="2:9" x14ac:dyDescent="0.3">
      <c r="B16" s="78" t="s">
        <v>21</v>
      </c>
      <c r="C16" s="111">
        <v>0</v>
      </c>
      <c r="D16" s="14">
        <f>C29</f>
        <v>0</v>
      </c>
      <c r="E16" s="114">
        <f>IFERROR(C16-D16,"")</f>
        <v>0</v>
      </c>
      <c r="F16" s="8">
        <f>G29</f>
        <v>0</v>
      </c>
    </row>
    <row r="17" spans="2:9" x14ac:dyDescent="0.3">
      <c r="B17" s="79" t="s">
        <v>20</v>
      </c>
      <c r="C17" s="112">
        <v>0</v>
      </c>
      <c r="D17" s="16">
        <f>SUM(C30:C30)</f>
        <v>0</v>
      </c>
      <c r="E17" s="116">
        <f>IFERROR(C17-D17,"")</f>
        <v>0</v>
      </c>
      <c r="F17" s="10">
        <f>G30</f>
        <v>0</v>
      </c>
    </row>
    <row r="18" spans="2:9" x14ac:dyDescent="0.3">
      <c r="B18" s="77" t="s">
        <v>50</v>
      </c>
      <c r="C18" s="15">
        <f>SUM(C16:C17)</f>
        <v>0</v>
      </c>
      <c r="D18" s="15">
        <f>SUM(D16:D17)</f>
        <v>0</v>
      </c>
      <c r="E18" s="115">
        <f>SUM(E16:E17)</f>
        <v>0</v>
      </c>
      <c r="F18" s="9">
        <f>SUM(F16:F17)</f>
        <v>0</v>
      </c>
    </row>
    <row r="19" spans="2:9" x14ac:dyDescent="0.3">
      <c r="B19" s="137" t="s">
        <v>19</v>
      </c>
      <c r="C19" s="138">
        <f>C15+C18</f>
        <v>0</v>
      </c>
      <c r="D19" s="138">
        <f>D15+D18</f>
        <v>0</v>
      </c>
      <c r="E19" s="140">
        <f>E15+E18</f>
        <v>0</v>
      </c>
      <c r="F19" s="139">
        <f>F15+F18</f>
        <v>0</v>
      </c>
    </row>
    <row r="22" spans="2:9" ht="28.8" x14ac:dyDescent="0.3">
      <c r="B22" s="131" t="s">
        <v>10</v>
      </c>
      <c r="C22" s="132" t="s">
        <v>0</v>
      </c>
      <c r="D22" s="132" t="s">
        <v>47</v>
      </c>
      <c r="E22" s="132" t="s">
        <v>48</v>
      </c>
      <c r="F22" s="132" t="s">
        <v>127</v>
      </c>
      <c r="G22" s="132" t="s">
        <v>49</v>
      </c>
      <c r="H22" s="132" t="s">
        <v>154</v>
      </c>
      <c r="I22" s="133" t="s">
        <v>11</v>
      </c>
    </row>
    <row r="23" spans="2:9" x14ac:dyDescent="0.3">
      <c r="B23" s="75" t="s">
        <v>4</v>
      </c>
      <c r="C23" s="162"/>
      <c r="D23" s="163"/>
      <c r="E23" s="163"/>
      <c r="F23" s="164"/>
      <c r="G23" s="17">
        <f>SUM(D23:F23)</f>
        <v>0</v>
      </c>
      <c r="H23" s="171"/>
      <c r="I23" s="174"/>
    </row>
    <row r="24" spans="2:9" x14ac:dyDescent="0.3">
      <c r="B24" s="75" t="s">
        <v>5</v>
      </c>
      <c r="C24" s="165"/>
      <c r="D24" s="166"/>
      <c r="E24" s="166"/>
      <c r="F24" s="167"/>
      <c r="G24" s="18">
        <f>SUM(D24:F24)</f>
        <v>0</v>
      </c>
      <c r="H24" s="172"/>
      <c r="I24" s="175"/>
    </row>
    <row r="25" spans="2:9" x14ac:dyDescent="0.3">
      <c r="B25" s="75" t="s">
        <v>6</v>
      </c>
      <c r="C25" s="165"/>
      <c r="D25" s="166"/>
      <c r="E25" s="166"/>
      <c r="F25" s="167"/>
      <c r="G25" s="18">
        <f t="shared" ref="G25:G30" si="0">SUM(D25:F25)</f>
        <v>0</v>
      </c>
      <c r="H25" s="172"/>
      <c r="I25" s="175"/>
    </row>
    <row r="26" spans="2:9" x14ac:dyDescent="0.3">
      <c r="B26" s="75" t="s">
        <v>7</v>
      </c>
      <c r="C26" s="165"/>
      <c r="D26" s="166"/>
      <c r="E26" s="166"/>
      <c r="F26" s="167"/>
      <c r="G26" s="18">
        <f t="shared" si="0"/>
        <v>0</v>
      </c>
      <c r="H26" s="172"/>
      <c r="I26" s="175"/>
    </row>
    <row r="27" spans="2:9" x14ac:dyDescent="0.3">
      <c r="B27" s="75" t="s">
        <v>8</v>
      </c>
      <c r="C27" s="165"/>
      <c r="D27" s="166"/>
      <c r="E27" s="166"/>
      <c r="F27" s="167"/>
      <c r="G27" s="18">
        <f t="shared" si="0"/>
        <v>0</v>
      </c>
      <c r="H27" s="172"/>
      <c r="I27" s="175"/>
    </row>
    <row r="28" spans="2:9" x14ac:dyDescent="0.3">
      <c r="B28" s="75" t="s">
        <v>9</v>
      </c>
      <c r="C28" s="165"/>
      <c r="D28" s="166"/>
      <c r="E28" s="166"/>
      <c r="F28" s="167"/>
      <c r="G28" s="18">
        <f t="shared" si="0"/>
        <v>0</v>
      </c>
      <c r="H28" s="172"/>
      <c r="I28" s="175"/>
    </row>
    <row r="29" spans="2:9" x14ac:dyDescent="0.3">
      <c r="B29" s="75" t="s">
        <v>28</v>
      </c>
      <c r="C29" s="165"/>
      <c r="D29" s="166"/>
      <c r="E29" s="166"/>
      <c r="F29" s="167"/>
      <c r="G29" s="18">
        <f t="shared" si="0"/>
        <v>0</v>
      </c>
      <c r="H29" s="172"/>
      <c r="I29" s="175"/>
    </row>
    <row r="30" spans="2:9" ht="13.5" customHeight="1" x14ac:dyDescent="0.3">
      <c r="B30" s="157" t="s">
        <v>30</v>
      </c>
      <c r="C30" s="168"/>
      <c r="D30" s="169"/>
      <c r="E30" s="169"/>
      <c r="F30" s="170"/>
      <c r="G30" s="18">
        <f t="shared" si="0"/>
        <v>0</v>
      </c>
      <c r="H30" s="173"/>
      <c r="I30" s="176"/>
    </row>
    <row r="31" spans="2:9" x14ac:dyDescent="0.3">
      <c r="B31" s="11" t="s">
        <v>12</v>
      </c>
      <c r="C31" s="84">
        <f t="shared" ref="C31:H31" si="1">SUM(C23:C30)</f>
        <v>0</v>
      </c>
      <c r="D31" s="41">
        <f t="shared" si="1"/>
        <v>0</v>
      </c>
      <c r="E31" s="41">
        <f t="shared" si="1"/>
        <v>0</v>
      </c>
      <c r="F31" s="41">
        <f t="shared" si="1"/>
        <v>0</v>
      </c>
      <c r="G31" s="41">
        <f t="shared" si="1"/>
        <v>0</v>
      </c>
      <c r="H31" s="84">
        <f t="shared" si="1"/>
        <v>0</v>
      </c>
      <c r="I31" s="12"/>
    </row>
    <row r="33" spans="7:9" x14ac:dyDescent="0.3">
      <c r="G33" s="223" t="str">
        <f>IF(G31&gt;0,"Figures should align with your 2025/2026 audited financial statements.","")</f>
        <v/>
      </c>
      <c r="H33" s="223"/>
      <c r="I33" s="223"/>
    </row>
  </sheetData>
  <sheetProtection algorithmName="SHA-512" hashValue="U4dQiCYcNNymb3ZT5d7a3dh/l0wFArn7S+gt4scff3VU9ucl0cXpPcIJeEbsp077JOKkEGowwfkoeWiEIKvIiA==" saltValue="ebCa95lf98y3Q7hk+O6k9A==" spinCount="100000" sheet="1" objects="1" scenarios="1"/>
  <mergeCells count="3">
    <mergeCell ref="B1:I1"/>
    <mergeCell ref="C2:H2"/>
    <mergeCell ref="G33:I33"/>
  </mergeCells>
  <conditionalFormatting sqref="G33">
    <cfRule type="cellIs" dxfId="6" priority="1" operator="notEqual">
      <formula>""</formula>
    </cfRule>
  </conditionalFormatting>
  <printOptions horizontalCentered="1"/>
  <pageMargins left="0.19685039370078741" right="0.19685039370078741" top="0.39370078740157483" bottom="0.19685039370078741" header="0.31496062992125984" footer="0.31496062992125984"/>
  <pageSetup scale="71" orientation="landscape" r:id="rId1"/>
  <ignoredErrors>
    <ignoredError sqref="G27 G23:G26 G28:G30 D14" formulaRange="1"/>
    <ignoredError sqref="E15"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FF00"/>
    <pageSetUpPr fitToPage="1"/>
  </sheetPr>
  <dimension ref="A1:D63"/>
  <sheetViews>
    <sheetView zoomScaleNormal="100" workbookViewId="0">
      <pane ySplit="1" topLeftCell="A2" activePane="bottomLeft" state="frozen"/>
      <selection pane="bottomLeft"/>
    </sheetView>
  </sheetViews>
  <sheetFormatPr defaultRowHeight="14.4" x14ac:dyDescent="0.3"/>
  <cols>
    <col min="1" max="1" width="7" style="40" customWidth="1"/>
    <col min="2" max="2" width="13.33203125" customWidth="1"/>
    <col min="3" max="3" width="15.5546875" customWidth="1"/>
    <col min="4" max="4" width="11.44140625" customWidth="1"/>
  </cols>
  <sheetData>
    <row r="1" spans="1:4" ht="21" customHeight="1" x14ac:dyDescent="0.3">
      <c r="A1" s="37" t="s">
        <v>131</v>
      </c>
      <c r="B1" s="38" t="s">
        <v>4</v>
      </c>
      <c r="C1" s="38" t="s">
        <v>150</v>
      </c>
      <c r="D1" s="38" t="s">
        <v>12</v>
      </c>
    </row>
    <row r="2" spans="1:4" x14ac:dyDescent="0.3">
      <c r="A2" s="39">
        <v>5</v>
      </c>
      <c r="B2" s="100">
        <v>54.613500000000002</v>
      </c>
      <c r="C2" s="100">
        <v>18.103899999999996</v>
      </c>
      <c r="D2" s="101">
        <f>SUM(B2:C2)</f>
        <v>72.717399999999998</v>
      </c>
    </row>
    <row r="3" spans="1:4" x14ac:dyDescent="0.3">
      <c r="A3" s="39">
        <v>6</v>
      </c>
      <c r="B3" s="100">
        <v>16.2684</v>
      </c>
      <c r="C3" s="100">
        <v>20.289400000000001</v>
      </c>
      <c r="D3" s="101">
        <f t="shared" ref="D3:D61" si="0">SUM(B3:C3)</f>
        <v>36.5578</v>
      </c>
    </row>
    <row r="4" spans="1:4" x14ac:dyDescent="0.3">
      <c r="A4" s="39">
        <v>8</v>
      </c>
      <c r="B4" s="100">
        <v>36.405700000000003</v>
      </c>
      <c r="C4" s="100">
        <v>36.9343</v>
      </c>
      <c r="D4" s="101">
        <f t="shared" si="0"/>
        <v>73.34</v>
      </c>
    </row>
    <row r="5" spans="1:4" x14ac:dyDescent="0.3">
      <c r="A5" s="39">
        <v>10</v>
      </c>
      <c r="B5" s="100">
        <v>1</v>
      </c>
      <c r="C5" s="100">
        <v>0.72899999999999998</v>
      </c>
      <c r="D5" s="101">
        <f t="shared" si="0"/>
        <v>1.7290000000000001</v>
      </c>
    </row>
    <row r="6" spans="1:4" x14ac:dyDescent="0.3">
      <c r="A6" s="39">
        <v>19</v>
      </c>
      <c r="B6" s="100">
        <v>4.6139999999999999</v>
      </c>
      <c r="C6" s="100">
        <v>0</v>
      </c>
      <c r="D6" s="101">
        <f t="shared" si="0"/>
        <v>4.6139999999999999</v>
      </c>
    </row>
    <row r="7" spans="1:4" x14ac:dyDescent="0.3">
      <c r="A7" s="39">
        <v>20</v>
      </c>
      <c r="B7" s="100">
        <v>27.35</v>
      </c>
      <c r="C7" s="100">
        <v>16.802</v>
      </c>
      <c r="D7" s="101">
        <f t="shared" si="0"/>
        <v>44.152000000000001</v>
      </c>
    </row>
    <row r="8" spans="1:4" x14ac:dyDescent="0.3">
      <c r="A8" s="39">
        <v>22</v>
      </c>
      <c r="B8" s="100">
        <v>52.783000000000001</v>
      </c>
      <c r="C8" s="100">
        <v>8.4439999999999991</v>
      </c>
      <c r="D8" s="101">
        <f t="shared" si="0"/>
        <v>61.227000000000004</v>
      </c>
    </row>
    <row r="9" spans="1:4" x14ac:dyDescent="0.3">
      <c r="A9" s="39">
        <v>23</v>
      </c>
      <c r="B9" s="100">
        <v>213.70150000000001</v>
      </c>
      <c r="C9" s="100">
        <v>103.1484</v>
      </c>
      <c r="D9" s="101">
        <f t="shared" si="0"/>
        <v>316.84989999999999</v>
      </c>
    </row>
    <row r="10" spans="1:4" x14ac:dyDescent="0.3">
      <c r="A10" s="39">
        <v>27</v>
      </c>
      <c r="B10" s="100">
        <v>25.14</v>
      </c>
      <c r="C10" s="100">
        <v>6.1</v>
      </c>
      <c r="D10" s="101">
        <f t="shared" si="0"/>
        <v>31.240000000000002</v>
      </c>
    </row>
    <row r="11" spans="1:4" x14ac:dyDescent="0.3">
      <c r="A11" s="39">
        <v>28</v>
      </c>
      <c r="B11" s="100">
        <v>16.6144</v>
      </c>
      <c r="C11" s="100">
        <v>3.9801000000000002</v>
      </c>
      <c r="D11" s="101">
        <f t="shared" si="0"/>
        <v>20.5945</v>
      </c>
    </row>
    <row r="12" spans="1:4" x14ac:dyDescent="0.3">
      <c r="A12" s="39">
        <v>33</v>
      </c>
      <c r="B12" s="100">
        <v>102.318</v>
      </c>
      <c r="C12" s="100">
        <v>76.855000000000004</v>
      </c>
      <c r="D12" s="101">
        <f t="shared" si="0"/>
        <v>179.173</v>
      </c>
    </row>
    <row r="13" spans="1:4" x14ac:dyDescent="0.3">
      <c r="A13" s="39">
        <v>34</v>
      </c>
      <c r="B13" s="100">
        <v>115.956</v>
      </c>
      <c r="C13" s="100">
        <v>68</v>
      </c>
      <c r="D13" s="101">
        <f t="shared" si="0"/>
        <v>183.95600000000002</v>
      </c>
    </row>
    <row r="14" spans="1:4" x14ac:dyDescent="0.3">
      <c r="A14" s="39">
        <v>35</v>
      </c>
      <c r="B14" s="100">
        <v>162.77877100000003</v>
      </c>
      <c r="C14" s="100">
        <v>329.91251999999997</v>
      </c>
      <c r="D14" s="101">
        <f t="shared" si="0"/>
        <v>492.69129099999998</v>
      </c>
    </row>
    <row r="15" spans="1:4" x14ac:dyDescent="0.3">
      <c r="A15" s="39">
        <v>36</v>
      </c>
      <c r="B15" s="100">
        <v>321.31</v>
      </c>
      <c r="C15" s="100">
        <v>432.84300000000002</v>
      </c>
      <c r="D15" s="101">
        <f t="shared" si="0"/>
        <v>754.15300000000002</v>
      </c>
    </row>
    <row r="16" spans="1:4" x14ac:dyDescent="0.3">
      <c r="A16" s="39">
        <v>37</v>
      </c>
      <c r="B16" s="100">
        <v>152.07</v>
      </c>
      <c r="C16" s="100">
        <v>3.63</v>
      </c>
      <c r="D16" s="101">
        <f t="shared" si="0"/>
        <v>155.69999999999999</v>
      </c>
    </row>
    <row r="17" spans="1:4" x14ac:dyDescent="0.3">
      <c r="A17" s="39">
        <v>38</v>
      </c>
      <c r="B17" s="100">
        <v>140.78700000000001</v>
      </c>
      <c r="C17" s="100">
        <v>223.95599999999999</v>
      </c>
      <c r="D17" s="101">
        <f t="shared" si="0"/>
        <v>364.74299999999999</v>
      </c>
    </row>
    <row r="18" spans="1:4" x14ac:dyDescent="0.3">
      <c r="A18" s="39">
        <v>39</v>
      </c>
      <c r="B18" s="100">
        <v>261.32089999999999</v>
      </c>
      <c r="C18" s="100">
        <v>105.4871</v>
      </c>
      <c r="D18" s="101">
        <f t="shared" si="0"/>
        <v>366.80799999999999</v>
      </c>
    </row>
    <row r="19" spans="1:4" x14ac:dyDescent="0.3">
      <c r="A19" s="39">
        <v>40</v>
      </c>
      <c r="B19" s="100">
        <v>44.723100000000002</v>
      </c>
      <c r="C19" s="100">
        <v>37.325000000000003</v>
      </c>
      <c r="D19" s="101">
        <f t="shared" si="0"/>
        <v>82.048100000000005</v>
      </c>
    </row>
    <row r="20" spans="1:4" x14ac:dyDescent="0.3">
      <c r="A20" s="39">
        <v>41</v>
      </c>
      <c r="B20" s="100">
        <v>169.10122675654813</v>
      </c>
      <c r="C20" s="100">
        <v>40.106774069516106</v>
      </c>
      <c r="D20" s="101">
        <f t="shared" si="0"/>
        <v>209.20800082606422</v>
      </c>
    </row>
    <row r="21" spans="1:4" x14ac:dyDescent="0.3">
      <c r="A21" s="39">
        <v>42</v>
      </c>
      <c r="B21" s="100">
        <v>149.38200000000001</v>
      </c>
      <c r="C21" s="100">
        <v>48.362000000000002</v>
      </c>
      <c r="D21" s="101">
        <f t="shared" si="0"/>
        <v>197.744</v>
      </c>
    </row>
    <row r="22" spans="1:4" x14ac:dyDescent="0.3">
      <c r="A22" s="39">
        <v>43</v>
      </c>
      <c r="B22" s="100">
        <v>230.98999999999998</v>
      </c>
      <c r="C22" s="100">
        <v>122.27500000000001</v>
      </c>
      <c r="D22" s="101">
        <f t="shared" si="0"/>
        <v>353.26499999999999</v>
      </c>
    </row>
    <row r="23" spans="1:4" x14ac:dyDescent="0.3">
      <c r="A23" s="39">
        <v>44</v>
      </c>
      <c r="B23" s="100">
        <v>82.33890000000001</v>
      </c>
      <c r="C23" s="100">
        <v>23.173000000000002</v>
      </c>
      <c r="D23" s="101">
        <f t="shared" si="0"/>
        <v>105.51190000000001</v>
      </c>
    </row>
    <row r="24" spans="1:4" x14ac:dyDescent="0.3">
      <c r="A24" s="39">
        <v>45</v>
      </c>
      <c r="B24" s="100">
        <v>8.6</v>
      </c>
      <c r="C24" s="100">
        <v>19.264299999999999</v>
      </c>
      <c r="D24" s="101">
        <f t="shared" si="0"/>
        <v>27.8643</v>
      </c>
    </row>
    <row r="25" spans="1:4" x14ac:dyDescent="0.3">
      <c r="A25" s="39">
        <v>46</v>
      </c>
      <c r="B25" s="100">
        <v>14.256</v>
      </c>
      <c r="C25" s="100">
        <v>24.110999999999997</v>
      </c>
      <c r="D25" s="101">
        <f t="shared" si="0"/>
        <v>38.366999999999997</v>
      </c>
    </row>
    <row r="26" spans="1:4" x14ac:dyDescent="0.3">
      <c r="A26" s="39">
        <v>47</v>
      </c>
      <c r="B26" s="100">
        <v>14.3</v>
      </c>
      <c r="C26" s="100">
        <v>5.0999999999999996</v>
      </c>
      <c r="D26" s="101">
        <f t="shared" si="0"/>
        <v>19.399999999999999</v>
      </c>
    </row>
    <row r="27" spans="1:4" x14ac:dyDescent="0.3">
      <c r="A27" s="39">
        <v>48</v>
      </c>
      <c r="B27" s="100">
        <v>15.727</v>
      </c>
      <c r="C27" s="100">
        <v>53.114999999999995</v>
      </c>
      <c r="D27" s="101">
        <f t="shared" si="0"/>
        <v>68.841999999999999</v>
      </c>
    </row>
    <row r="28" spans="1:4" x14ac:dyDescent="0.3">
      <c r="A28" s="39">
        <v>49</v>
      </c>
      <c r="B28" s="100">
        <v>0</v>
      </c>
      <c r="C28" s="100">
        <v>5.3000000000000007</v>
      </c>
      <c r="D28" s="101">
        <f t="shared" si="0"/>
        <v>5.3000000000000007</v>
      </c>
    </row>
    <row r="29" spans="1:4" x14ac:dyDescent="0.3">
      <c r="A29" s="39">
        <v>50</v>
      </c>
      <c r="B29" s="100">
        <v>0.75139999999999996</v>
      </c>
      <c r="C29" s="100">
        <v>13.901999999999999</v>
      </c>
      <c r="D29" s="101">
        <f t="shared" si="0"/>
        <v>14.6534</v>
      </c>
    </row>
    <row r="30" spans="1:4" x14ac:dyDescent="0.3">
      <c r="A30" s="39">
        <v>51</v>
      </c>
      <c r="B30" s="100">
        <v>7.7255000000000003</v>
      </c>
      <c r="C30" s="100">
        <v>3.3</v>
      </c>
      <c r="D30" s="101">
        <f t="shared" si="0"/>
        <v>11.025500000000001</v>
      </c>
    </row>
    <row r="31" spans="1:4" x14ac:dyDescent="0.3">
      <c r="A31" s="39">
        <v>52</v>
      </c>
      <c r="B31" s="100">
        <v>16</v>
      </c>
      <c r="C31" s="100">
        <v>6.24</v>
      </c>
      <c r="D31" s="101">
        <f t="shared" si="0"/>
        <v>22.240000000000002</v>
      </c>
    </row>
    <row r="32" spans="1:4" x14ac:dyDescent="0.3">
      <c r="A32" s="39">
        <v>53</v>
      </c>
      <c r="B32" s="100">
        <v>25</v>
      </c>
      <c r="C32" s="100">
        <v>0.56000000000000005</v>
      </c>
      <c r="D32" s="101">
        <f t="shared" si="0"/>
        <v>25.56</v>
      </c>
    </row>
    <row r="33" spans="1:4" x14ac:dyDescent="0.3">
      <c r="A33" s="39">
        <v>54</v>
      </c>
      <c r="B33" s="100">
        <v>6.75</v>
      </c>
      <c r="C33" s="100">
        <v>3.58</v>
      </c>
      <c r="D33" s="101">
        <f t="shared" si="0"/>
        <v>10.33</v>
      </c>
    </row>
    <row r="34" spans="1:4" x14ac:dyDescent="0.3">
      <c r="A34" s="39">
        <v>57</v>
      </c>
      <c r="B34" s="100">
        <v>23.9008</v>
      </c>
      <c r="C34" s="100">
        <v>65.824100000000001</v>
      </c>
      <c r="D34" s="101">
        <f t="shared" si="0"/>
        <v>89.724900000000005</v>
      </c>
    </row>
    <row r="35" spans="1:4" x14ac:dyDescent="0.3">
      <c r="A35" s="39">
        <v>58</v>
      </c>
      <c r="B35" s="100">
        <v>19</v>
      </c>
      <c r="C35" s="100">
        <v>16.8</v>
      </c>
      <c r="D35" s="101">
        <f t="shared" si="0"/>
        <v>35.799999999999997</v>
      </c>
    </row>
    <row r="36" spans="1:4" x14ac:dyDescent="0.3">
      <c r="A36" s="39">
        <v>59</v>
      </c>
      <c r="B36" s="100">
        <v>9.8369999999999997</v>
      </c>
      <c r="C36" s="100">
        <v>20.642000000000003</v>
      </c>
      <c r="D36" s="101">
        <f t="shared" si="0"/>
        <v>30.479000000000003</v>
      </c>
    </row>
    <row r="37" spans="1:4" x14ac:dyDescent="0.3">
      <c r="A37" s="39">
        <v>60</v>
      </c>
      <c r="B37" s="100">
        <v>33.625</v>
      </c>
      <c r="C37" s="100">
        <v>7.9309999999999992</v>
      </c>
      <c r="D37" s="101">
        <f t="shared" si="0"/>
        <v>41.555999999999997</v>
      </c>
    </row>
    <row r="38" spans="1:4" x14ac:dyDescent="0.3">
      <c r="A38" s="39">
        <v>61</v>
      </c>
      <c r="B38" s="100">
        <v>177.68600000000001</v>
      </c>
      <c r="C38" s="100">
        <v>30.193000000000005</v>
      </c>
      <c r="D38" s="101">
        <f t="shared" si="0"/>
        <v>207.87900000000002</v>
      </c>
    </row>
    <row r="39" spans="1:4" x14ac:dyDescent="0.3">
      <c r="A39" s="39">
        <v>62</v>
      </c>
      <c r="B39" s="100">
        <v>89.677000000000007</v>
      </c>
      <c r="C39" s="100">
        <v>120.246</v>
      </c>
      <c r="D39" s="101">
        <f t="shared" si="0"/>
        <v>209.923</v>
      </c>
    </row>
    <row r="40" spans="1:4" x14ac:dyDescent="0.3">
      <c r="A40" s="39">
        <v>63</v>
      </c>
      <c r="B40" s="100">
        <v>68.900000000000006</v>
      </c>
      <c r="C40" s="100">
        <v>11.4</v>
      </c>
      <c r="D40" s="101">
        <f t="shared" si="0"/>
        <v>80.300000000000011</v>
      </c>
    </row>
    <row r="41" spans="1:4" x14ac:dyDescent="0.3">
      <c r="A41" s="39">
        <v>64</v>
      </c>
      <c r="B41" s="100">
        <v>8.125</v>
      </c>
      <c r="C41" s="100">
        <v>11.507599999999998</v>
      </c>
      <c r="D41" s="101">
        <f t="shared" si="0"/>
        <v>19.632599999999996</v>
      </c>
    </row>
    <row r="42" spans="1:4" x14ac:dyDescent="0.3">
      <c r="A42" s="39">
        <v>67</v>
      </c>
      <c r="B42" s="100">
        <v>35.792000000000002</v>
      </c>
      <c r="C42" s="100">
        <v>3.4</v>
      </c>
      <c r="D42" s="101">
        <f t="shared" si="0"/>
        <v>39.192</v>
      </c>
    </row>
    <row r="43" spans="1:4" x14ac:dyDescent="0.3">
      <c r="A43" s="39">
        <v>68</v>
      </c>
      <c r="B43" s="100">
        <v>124.03</v>
      </c>
      <c r="C43" s="100">
        <v>11.51</v>
      </c>
      <c r="D43" s="101">
        <f t="shared" si="0"/>
        <v>135.54</v>
      </c>
    </row>
    <row r="44" spans="1:4" x14ac:dyDescent="0.3">
      <c r="A44" s="39">
        <v>69</v>
      </c>
      <c r="B44" s="100">
        <v>22</v>
      </c>
      <c r="C44" s="100">
        <v>15</v>
      </c>
      <c r="D44" s="101">
        <f t="shared" si="0"/>
        <v>37</v>
      </c>
    </row>
    <row r="45" spans="1:4" x14ac:dyDescent="0.3">
      <c r="A45" s="39">
        <v>70</v>
      </c>
      <c r="B45" s="100">
        <v>27.667000000000002</v>
      </c>
      <c r="C45" s="100">
        <v>13.8902</v>
      </c>
      <c r="D45" s="101">
        <f t="shared" si="0"/>
        <v>41.557200000000002</v>
      </c>
    </row>
    <row r="46" spans="1:4" x14ac:dyDescent="0.3">
      <c r="A46" s="39">
        <v>71</v>
      </c>
      <c r="B46" s="100">
        <v>71.805000000000007</v>
      </c>
      <c r="C46" s="100">
        <v>25.6</v>
      </c>
      <c r="D46" s="101">
        <f t="shared" si="0"/>
        <v>97.405000000000001</v>
      </c>
    </row>
    <row r="47" spans="1:4" x14ac:dyDescent="0.3">
      <c r="A47" s="39">
        <v>72</v>
      </c>
      <c r="B47" s="100">
        <v>36.862000000000002</v>
      </c>
      <c r="C47" s="100">
        <v>8.42</v>
      </c>
      <c r="D47" s="101">
        <f t="shared" si="0"/>
        <v>45.282000000000004</v>
      </c>
    </row>
    <row r="48" spans="1:4" x14ac:dyDescent="0.3">
      <c r="A48" s="39">
        <v>73</v>
      </c>
      <c r="B48" s="100">
        <v>122.732</v>
      </c>
      <c r="C48" s="100">
        <v>29.998999999999995</v>
      </c>
      <c r="D48" s="101">
        <f t="shared" si="0"/>
        <v>152.73099999999999</v>
      </c>
    </row>
    <row r="49" spans="1:4" x14ac:dyDescent="0.3">
      <c r="A49" s="39">
        <v>74</v>
      </c>
      <c r="B49" s="100">
        <v>2</v>
      </c>
      <c r="C49" s="100">
        <v>3.3</v>
      </c>
      <c r="D49" s="101">
        <f t="shared" si="0"/>
        <v>5.3</v>
      </c>
    </row>
    <row r="50" spans="1:4" x14ac:dyDescent="0.3">
      <c r="A50" s="39">
        <v>75</v>
      </c>
      <c r="B50" s="100">
        <v>34.200000000000003</v>
      </c>
      <c r="C50" s="100">
        <v>39.814</v>
      </c>
      <c r="D50" s="101">
        <f t="shared" si="0"/>
        <v>74.01400000000001</v>
      </c>
    </row>
    <row r="51" spans="1:4" x14ac:dyDescent="0.3">
      <c r="A51" s="39">
        <v>78</v>
      </c>
      <c r="B51" s="100">
        <v>5.4859999999999998</v>
      </c>
      <c r="C51" s="100">
        <v>24.701000000000001</v>
      </c>
      <c r="D51" s="101">
        <f t="shared" si="0"/>
        <v>30.187000000000001</v>
      </c>
    </row>
    <row r="52" spans="1:4" x14ac:dyDescent="0.3">
      <c r="A52" s="39">
        <v>79</v>
      </c>
      <c r="B52" s="100">
        <v>60.8</v>
      </c>
      <c r="C52" s="100">
        <v>9.879999999999999</v>
      </c>
      <c r="D52" s="101">
        <f t="shared" si="0"/>
        <v>70.679999999999993</v>
      </c>
    </row>
    <row r="53" spans="1:4" x14ac:dyDescent="0.3">
      <c r="A53" s="39">
        <v>81</v>
      </c>
      <c r="B53" s="100">
        <v>2.1</v>
      </c>
      <c r="C53" s="100">
        <v>4.8423999999999996</v>
      </c>
      <c r="D53" s="101">
        <f t="shared" si="0"/>
        <v>6.9423999999999992</v>
      </c>
    </row>
    <row r="54" spans="1:4" x14ac:dyDescent="0.3">
      <c r="A54" s="39">
        <v>82</v>
      </c>
      <c r="B54" s="100">
        <v>42.984999999999999</v>
      </c>
      <c r="C54" s="100">
        <v>18.151999999999997</v>
      </c>
      <c r="D54" s="101">
        <f t="shared" si="0"/>
        <v>61.137</v>
      </c>
    </row>
    <row r="55" spans="1:4" x14ac:dyDescent="0.3">
      <c r="A55" s="39">
        <v>83</v>
      </c>
      <c r="B55" s="100">
        <v>49.716999999999999</v>
      </c>
      <c r="C55" s="100">
        <v>9.9930000000000003</v>
      </c>
      <c r="D55" s="101">
        <f t="shared" si="0"/>
        <v>59.71</v>
      </c>
    </row>
    <row r="56" spans="1:4" x14ac:dyDescent="0.3">
      <c r="A56" s="39">
        <v>84</v>
      </c>
      <c r="B56" s="100">
        <v>3.9849999999999999</v>
      </c>
      <c r="C56" s="100">
        <v>1.9100000000000001</v>
      </c>
      <c r="D56" s="101">
        <f t="shared" si="0"/>
        <v>5.8949999999999996</v>
      </c>
    </row>
    <row r="57" spans="1:4" x14ac:dyDescent="0.3">
      <c r="A57" s="39">
        <v>85</v>
      </c>
      <c r="B57" s="100">
        <v>8.32</v>
      </c>
      <c r="C57" s="100">
        <v>2.3400000000000003</v>
      </c>
      <c r="D57" s="101">
        <f t="shared" si="0"/>
        <v>10.66</v>
      </c>
    </row>
    <row r="58" spans="1:4" x14ac:dyDescent="0.3">
      <c r="A58" s="39">
        <v>87</v>
      </c>
      <c r="B58" s="100">
        <v>0</v>
      </c>
      <c r="C58" s="100">
        <v>3.6429999999999998</v>
      </c>
      <c r="D58" s="101">
        <f t="shared" si="0"/>
        <v>3.6429999999999998</v>
      </c>
    </row>
    <row r="59" spans="1:4" x14ac:dyDescent="0.3">
      <c r="A59" s="39">
        <v>91</v>
      </c>
      <c r="B59" s="100">
        <v>0</v>
      </c>
      <c r="C59" s="100">
        <v>31.8</v>
      </c>
      <c r="D59" s="101">
        <f t="shared" si="0"/>
        <v>31.8</v>
      </c>
    </row>
    <row r="60" spans="1:4" x14ac:dyDescent="0.3">
      <c r="A60" s="39">
        <v>92</v>
      </c>
      <c r="B60" s="100">
        <v>0</v>
      </c>
      <c r="C60" s="100">
        <v>5.75</v>
      </c>
      <c r="D60" s="101">
        <f t="shared" si="0"/>
        <v>5.75</v>
      </c>
    </row>
    <row r="61" spans="1:4" x14ac:dyDescent="0.3">
      <c r="A61" s="39">
        <v>93</v>
      </c>
      <c r="B61" s="100">
        <v>68.763999999999996</v>
      </c>
      <c r="C61" s="100">
        <v>22.86</v>
      </c>
      <c r="D61" s="101">
        <f t="shared" si="0"/>
        <v>91.623999999999995</v>
      </c>
    </row>
    <row r="62" spans="1:4" ht="15" thickBot="1" x14ac:dyDescent="0.35">
      <c r="B62" s="102">
        <f>+SUM(B2:B61)</f>
        <v>3640.6720977565483</v>
      </c>
      <c r="C62" s="102">
        <f>+SUM(C2:C61)</f>
        <v>2432.2770940695168</v>
      </c>
      <c r="D62" s="102">
        <f>SUM(D2:D61)</f>
        <v>6072.9491918260646</v>
      </c>
    </row>
    <row r="63" spans="1:4" ht="15" thickTop="1" x14ac:dyDescent="0.3">
      <c r="B63" s="1"/>
    </row>
  </sheetData>
  <printOptions horizontalCentered="1"/>
  <pageMargins left="0" right="0" top="0" bottom="0" header="0.31496062992125984" footer="0.31496062992125984"/>
  <pageSetup scale="83" orientation="portrait" r:id="rId1"/>
  <ignoredErrors>
    <ignoredError sqref="D2:D61" formulaRange="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FF00"/>
    <pageSetUpPr fitToPage="1"/>
  </sheetPr>
  <dimension ref="A1:H71"/>
  <sheetViews>
    <sheetView zoomScaleNormal="100" workbookViewId="0">
      <pane ySplit="9" topLeftCell="A10" activePane="bottomLeft" state="frozen"/>
      <selection pane="bottomLeft" activeCell="D1" sqref="D1:H1"/>
    </sheetView>
  </sheetViews>
  <sheetFormatPr defaultRowHeight="14.4" x14ac:dyDescent="0.3"/>
  <cols>
    <col min="1" max="1" width="4.88671875" customWidth="1"/>
    <col min="2" max="2" width="31.5546875" bestFit="1" customWidth="1"/>
    <col min="3" max="3" width="4.109375" customWidth="1"/>
    <col min="4" max="4" width="27.109375" bestFit="1" customWidth="1"/>
    <col min="5" max="7" width="15.33203125" customWidth="1"/>
    <col min="8" max="8" width="18" customWidth="1"/>
  </cols>
  <sheetData>
    <row r="1" spans="1:8" s="1" customFormat="1" ht="15.6" x14ac:dyDescent="0.3">
      <c r="A1" s="42">
        <v>1</v>
      </c>
      <c r="B1" s="19" t="s">
        <v>63</v>
      </c>
      <c r="C1" s="1" t="s">
        <v>204</v>
      </c>
      <c r="D1" s="225" t="s">
        <v>232</v>
      </c>
      <c r="E1" s="225"/>
      <c r="F1" s="225"/>
      <c r="G1" s="225"/>
      <c r="H1" s="225"/>
    </row>
    <row r="2" spans="1:8" s="1" customFormat="1" ht="15.6" x14ac:dyDescent="0.3">
      <c r="A2" s="43" t="str">
        <f>IF(ISERROR(VLOOKUP(CEF!A1,SD,3,FALSE)),"",VLOOKUP(CEF!A1,SD,3,FALSE))</f>
        <v/>
      </c>
      <c r="B2" s="19" t="s">
        <v>63</v>
      </c>
      <c r="C2" s="1" t="s">
        <v>205</v>
      </c>
      <c r="D2" s="225" t="s">
        <v>225</v>
      </c>
      <c r="E2" s="225"/>
      <c r="F2" s="225"/>
      <c r="G2" s="225"/>
      <c r="H2" s="225"/>
    </row>
    <row r="3" spans="1:8" x14ac:dyDescent="0.3">
      <c r="C3" s="224" t="s">
        <v>224</v>
      </c>
      <c r="D3" s="224"/>
      <c r="E3" s="224"/>
      <c r="F3" s="224"/>
      <c r="G3" s="224"/>
      <c r="H3" s="224"/>
    </row>
    <row r="4" spans="1:8" x14ac:dyDescent="0.3">
      <c r="A4" s="56">
        <v>1</v>
      </c>
      <c r="B4" s="56">
        <v>2</v>
      </c>
      <c r="C4" s="56">
        <v>3</v>
      </c>
      <c r="D4" s="56">
        <v>4</v>
      </c>
      <c r="E4" s="56">
        <v>5</v>
      </c>
      <c r="F4" s="56">
        <v>6</v>
      </c>
      <c r="G4" s="56">
        <v>7</v>
      </c>
      <c r="H4" s="56">
        <v>8</v>
      </c>
    </row>
    <row r="5" spans="1:8" x14ac:dyDescent="0.3">
      <c r="C5" s="20"/>
      <c r="D5" s="21"/>
      <c r="E5" s="57"/>
      <c r="F5" s="90"/>
      <c r="G5" s="57"/>
      <c r="H5" s="60" t="s">
        <v>153</v>
      </c>
    </row>
    <row r="6" spans="1:8" x14ac:dyDescent="0.3">
      <c r="C6" s="22"/>
      <c r="D6" s="23"/>
      <c r="E6" s="58" t="s">
        <v>58</v>
      </c>
      <c r="F6" s="91" t="s">
        <v>64</v>
      </c>
      <c r="G6" s="58" t="s">
        <v>65</v>
      </c>
      <c r="H6" s="58" t="s">
        <v>66</v>
      </c>
    </row>
    <row r="7" spans="1:8" x14ac:dyDescent="0.3">
      <c r="C7" s="22"/>
      <c r="D7" s="23" t="s">
        <v>33</v>
      </c>
      <c r="E7" s="58" t="s">
        <v>144</v>
      </c>
      <c r="F7" s="91" t="s">
        <v>144</v>
      </c>
      <c r="G7" s="58" t="s">
        <v>42</v>
      </c>
      <c r="H7" s="58" t="s">
        <v>67</v>
      </c>
    </row>
    <row r="8" spans="1:8" x14ac:dyDescent="0.3">
      <c r="C8" s="24"/>
      <c r="D8" s="25"/>
      <c r="E8" s="59"/>
      <c r="F8" s="92"/>
      <c r="G8" s="59"/>
      <c r="H8" s="59" t="s">
        <v>145</v>
      </c>
    </row>
    <row r="9" spans="1:8" x14ac:dyDescent="0.3">
      <c r="A9" s="26">
        <v>1</v>
      </c>
      <c r="B9" t="s">
        <v>68</v>
      </c>
      <c r="C9" s="93"/>
      <c r="D9" s="94"/>
      <c r="E9" s="95"/>
      <c r="F9" s="96"/>
      <c r="G9" s="96"/>
      <c r="H9" s="97"/>
    </row>
    <row r="10" spans="1:8" x14ac:dyDescent="0.3">
      <c r="A10" s="26">
        <v>2</v>
      </c>
      <c r="B10" t="str">
        <f>"0"&amp;C10&amp;" ("&amp;D10&amp;")"</f>
        <v>05 (Southeast Kootenay)</v>
      </c>
      <c r="C10" s="27">
        <v>5</v>
      </c>
      <c r="D10" s="28" t="s">
        <v>69</v>
      </c>
      <c r="E10" s="61">
        <v>10457909</v>
      </c>
      <c r="F10" s="62">
        <v>174873</v>
      </c>
      <c r="G10" s="62">
        <v>147080</v>
      </c>
      <c r="H10" s="68">
        <f t="shared" ref="H10:H41" si="0">E10+F10+G10</f>
        <v>10779862</v>
      </c>
    </row>
    <row r="11" spans="1:8" x14ac:dyDescent="0.3">
      <c r="A11" s="26">
        <v>3</v>
      </c>
      <c r="B11" t="str">
        <f>"0"&amp;C11&amp;" ("&amp;D11&amp;")"</f>
        <v>06 (Rocky Mountain)</v>
      </c>
      <c r="C11" s="29">
        <v>6</v>
      </c>
      <c r="D11" s="30" t="s">
        <v>70</v>
      </c>
      <c r="E11" s="63">
        <v>4953970</v>
      </c>
      <c r="F11" s="52">
        <v>227302</v>
      </c>
      <c r="G11" s="52">
        <v>0</v>
      </c>
      <c r="H11" s="69">
        <f t="shared" si="0"/>
        <v>5181272</v>
      </c>
    </row>
    <row r="12" spans="1:8" x14ac:dyDescent="0.3">
      <c r="A12" s="26">
        <v>4</v>
      </c>
      <c r="B12" t="str">
        <f>"0"&amp;C12&amp;" ("&amp;D12&amp;")"</f>
        <v>08 (Kootenay Lake)</v>
      </c>
      <c r="C12" s="29">
        <v>8</v>
      </c>
      <c r="D12" s="30" t="s">
        <v>71</v>
      </c>
      <c r="E12" s="63">
        <v>10654258</v>
      </c>
      <c r="F12" s="52">
        <v>243298</v>
      </c>
      <c r="G12" s="52">
        <v>51377</v>
      </c>
      <c r="H12" s="69">
        <f t="shared" si="0"/>
        <v>10948933</v>
      </c>
    </row>
    <row r="13" spans="1:8" x14ac:dyDescent="0.3">
      <c r="A13" s="26">
        <v>5</v>
      </c>
      <c r="B13" t="str">
        <f t="shared" ref="B13:B69" si="1">C13&amp;" ("&amp;D13&amp;")"</f>
        <v>10 (Arrow Lakes)</v>
      </c>
      <c r="C13" s="29">
        <v>10</v>
      </c>
      <c r="D13" s="30" t="s">
        <v>72</v>
      </c>
      <c r="E13" s="63">
        <v>227633</v>
      </c>
      <c r="F13" s="52">
        <v>64854</v>
      </c>
      <c r="G13" s="52">
        <v>0</v>
      </c>
      <c r="H13" s="69">
        <f t="shared" si="0"/>
        <v>292487</v>
      </c>
    </row>
    <row r="14" spans="1:8" x14ac:dyDescent="0.3">
      <c r="A14" s="26">
        <v>6</v>
      </c>
      <c r="B14" t="str">
        <f t="shared" si="1"/>
        <v>19 (Revelstoke)</v>
      </c>
      <c r="C14" s="29">
        <v>19</v>
      </c>
      <c r="D14" s="30" t="s">
        <v>73</v>
      </c>
      <c r="E14" s="63">
        <v>572437</v>
      </c>
      <c r="F14" s="52">
        <v>78405</v>
      </c>
      <c r="G14" s="52">
        <v>34145</v>
      </c>
      <c r="H14" s="69">
        <f t="shared" si="0"/>
        <v>684987</v>
      </c>
    </row>
    <row r="15" spans="1:8" x14ac:dyDescent="0.3">
      <c r="A15" s="26">
        <v>7</v>
      </c>
      <c r="B15" t="str">
        <f t="shared" si="1"/>
        <v>20 (Kootenay-Columbia)</v>
      </c>
      <c r="C15" s="29">
        <v>20</v>
      </c>
      <c r="D15" s="30" t="s">
        <v>74</v>
      </c>
      <c r="E15" s="63">
        <v>6669900</v>
      </c>
      <c r="F15" s="52">
        <v>390217</v>
      </c>
      <c r="G15" s="52">
        <v>50102</v>
      </c>
      <c r="H15" s="69">
        <f t="shared" si="0"/>
        <v>7110219</v>
      </c>
    </row>
    <row r="16" spans="1:8" x14ac:dyDescent="0.3">
      <c r="A16" s="26">
        <v>8</v>
      </c>
      <c r="B16" t="str">
        <f t="shared" si="1"/>
        <v>22 (Vernon)</v>
      </c>
      <c r="C16" s="29">
        <v>22</v>
      </c>
      <c r="D16" s="30" t="s">
        <v>75</v>
      </c>
      <c r="E16" s="63">
        <v>8042889</v>
      </c>
      <c r="F16" s="52">
        <v>818420</v>
      </c>
      <c r="G16" s="52">
        <v>139050</v>
      </c>
      <c r="H16" s="69">
        <f t="shared" si="0"/>
        <v>9000359</v>
      </c>
    </row>
    <row r="17" spans="1:8" x14ac:dyDescent="0.3">
      <c r="A17" s="26">
        <v>9</v>
      </c>
      <c r="B17" t="str">
        <f t="shared" si="1"/>
        <v>23 (Central Okanagan)</v>
      </c>
      <c r="C17" s="29">
        <v>23</v>
      </c>
      <c r="D17" s="30" t="s">
        <v>76</v>
      </c>
      <c r="E17" s="63">
        <v>39927233</v>
      </c>
      <c r="F17" s="52">
        <v>645280</v>
      </c>
      <c r="G17" s="52">
        <v>56966</v>
      </c>
      <c r="H17" s="69">
        <f t="shared" si="0"/>
        <v>40629479</v>
      </c>
    </row>
    <row r="18" spans="1:8" x14ac:dyDescent="0.3">
      <c r="A18" s="26">
        <v>10</v>
      </c>
      <c r="B18" t="str">
        <f t="shared" si="1"/>
        <v>27 (Cariboo-Chilcotin)</v>
      </c>
      <c r="C18" s="29">
        <v>27</v>
      </c>
      <c r="D18" s="30" t="s">
        <v>77</v>
      </c>
      <c r="E18" s="63">
        <v>4573171</v>
      </c>
      <c r="F18" s="52">
        <v>667633</v>
      </c>
      <c r="G18" s="52">
        <v>25029</v>
      </c>
      <c r="H18" s="69">
        <f t="shared" si="0"/>
        <v>5265833</v>
      </c>
    </row>
    <row r="19" spans="1:8" x14ac:dyDescent="0.3">
      <c r="A19" s="26">
        <v>11</v>
      </c>
      <c r="B19" t="str">
        <f t="shared" si="1"/>
        <v>28 (Quesnel)</v>
      </c>
      <c r="C19" s="29">
        <v>28</v>
      </c>
      <c r="D19" s="30" t="s">
        <v>78</v>
      </c>
      <c r="E19" s="63">
        <v>2866490</v>
      </c>
      <c r="F19" s="52">
        <v>251944</v>
      </c>
      <c r="G19" s="52">
        <v>0</v>
      </c>
      <c r="H19" s="69">
        <f t="shared" si="0"/>
        <v>3118434</v>
      </c>
    </row>
    <row r="20" spans="1:8" x14ac:dyDescent="0.3">
      <c r="A20" s="26">
        <v>12</v>
      </c>
      <c r="B20" t="str">
        <f t="shared" si="1"/>
        <v>33 (Chilliwack)</v>
      </c>
      <c r="C20" s="29">
        <v>33</v>
      </c>
      <c r="D20" s="30" t="s">
        <v>79</v>
      </c>
      <c r="E20" s="63">
        <v>23189071</v>
      </c>
      <c r="F20" s="52">
        <v>458947</v>
      </c>
      <c r="G20" s="52">
        <v>338614</v>
      </c>
      <c r="H20" s="69">
        <f t="shared" si="0"/>
        <v>23986632</v>
      </c>
    </row>
    <row r="21" spans="1:8" x14ac:dyDescent="0.3">
      <c r="A21" s="26">
        <v>13</v>
      </c>
      <c r="B21" t="str">
        <f t="shared" si="1"/>
        <v>34 (Abbotsford)</v>
      </c>
      <c r="C21" s="29">
        <v>34</v>
      </c>
      <c r="D21" s="30" t="s">
        <v>80</v>
      </c>
      <c r="E21" s="63">
        <v>24338970</v>
      </c>
      <c r="F21" s="52">
        <v>510873</v>
      </c>
      <c r="G21" s="52">
        <v>1904443</v>
      </c>
      <c r="H21" s="69">
        <f t="shared" si="0"/>
        <v>26754286</v>
      </c>
    </row>
    <row r="22" spans="1:8" x14ac:dyDescent="0.3">
      <c r="A22" s="26">
        <v>14</v>
      </c>
      <c r="B22" t="str">
        <f t="shared" si="1"/>
        <v>35 (Langley)</v>
      </c>
      <c r="C22" s="29">
        <v>35</v>
      </c>
      <c r="D22" s="30" t="s">
        <v>81</v>
      </c>
      <c r="E22" s="63">
        <v>61153335</v>
      </c>
      <c r="F22" s="52">
        <v>1064525</v>
      </c>
      <c r="G22" s="52">
        <v>6603149</v>
      </c>
      <c r="H22" s="69">
        <f t="shared" si="0"/>
        <v>68821009</v>
      </c>
    </row>
    <row r="23" spans="1:8" x14ac:dyDescent="0.3">
      <c r="A23" s="26">
        <v>15</v>
      </c>
      <c r="B23" t="str">
        <f t="shared" si="1"/>
        <v>36 (Surrey)</v>
      </c>
      <c r="C23" s="29">
        <v>36</v>
      </c>
      <c r="D23" s="30" t="s">
        <v>82</v>
      </c>
      <c r="E23" s="63">
        <v>87514842</v>
      </c>
      <c r="F23" s="52">
        <v>1561149</v>
      </c>
      <c r="G23" s="52">
        <v>3902249</v>
      </c>
      <c r="H23" s="69">
        <f t="shared" si="0"/>
        <v>92978240</v>
      </c>
    </row>
    <row r="24" spans="1:8" x14ac:dyDescent="0.3">
      <c r="A24" s="26">
        <v>16</v>
      </c>
      <c r="B24" t="str">
        <f t="shared" si="1"/>
        <v>37 (Delta)</v>
      </c>
      <c r="C24" s="29">
        <v>37</v>
      </c>
      <c r="D24" s="30" t="s">
        <v>83</v>
      </c>
      <c r="E24" s="63">
        <v>20145779</v>
      </c>
      <c r="F24" s="52">
        <v>901911</v>
      </c>
      <c r="G24" s="52">
        <v>1048344</v>
      </c>
      <c r="H24" s="69">
        <f t="shared" si="0"/>
        <v>22096034</v>
      </c>
    </row>
    <row r="25" spans="1:8" x14ac:dyDescent="0.3">
      <c r="A25" s="26">
        <v>17</v>
      </c>
      <c r="B25" t="str">
        <f t="shared" si="1"/>
        <v>38 (Richmond)</v>
      </c>
      <c r="C25" s="29">
        <v>38</v>
      </c>
      <c r="D25" s="30" t="s">
        <v>84</v>
      </c>
      <c r="E25" s="63">
        <v>48198464</v>
      </c>
      <c r="F25" s="52">
        <v>5687910</v>
      </c>
      <c r="G25" s="52">
        <v>1164599</v>
      </c>
      <c r="H25" s="69">
        <f t="shared" si="0"/>
        <v>55050973</v>
      </c>
    </row>
    <row r="26" spans="1:8" x14ac:dyDescent="0.3">
      <c r="A26" s="26">
        <v>18</v>
      </c>
      <c r="B26" t="str">
        <f t="shared" si="1"/>
        <v>39 (Vancouver)</v>
      </c>
      <c r="C26" s="29">
        <v>39</v>
      </c>
      <c r="D26" s="30" t="s">
        <v>85</v>
      </c>
      <c r="E26" s="63">
        <v>50267527</v>
      </c>
      <c r="F26" s="52">
        <v>4743027</v>
      </c>
      <c r="G26" s="52">
        <v>1520399</v>
      </c>
      <c r="H26" s="69">
        <f t="shared" si="0"/>
        <v>56530953</v>
      </c>
    </row>
    <row r="27" spans="1:8" x14ac:dyDescent="0.3">
      <c r="A27" s="26">
        <v>19</v>
      </c>
      <c r="B27" t="str">
        <f t="shared" si="1"/>
        <v>40 (New Westminster)</v>
      </c>
      <c r="C27" s="29">
        <v>40</v>
      </c>
      <c r="D27" s="30" t="s">
        <v>86</v>
      </c>
      <c r="E27" s="63">
        <v>10326103</v>
      </c>
      <c r="F27" s="52">
        <v>438295</v>
      </c>
      <c r="G27" s="52">
        <v>516485</v>
      </c>
      <c r="H27" s="69">
        <f t="shared" si="0"/>
        <v>11280883</v>
      </c>
    </row>
    <row r="28" spans="1:8" x14ac:dyDescent="0.3">
      <c r="A28" s="26">
        <v>20</v>
      </c>
      <c r="B28" t="str">
        <f t="shared" si="1"/>
        <v>41 (Burnaby)</v>
      </c>
      <c r="C28" s="29">
        <v>41</v>
      </c>
      <c r="D28" s="30" t="s">
        <v>87</v>
      </c>
      <c r="E28" s="63">
        <v>25681933</v>
      </c>
      <c r="F28" s="52">
        <v>2853290</v>
      </c>
      <c r="G28" s="52">
        <v>415705</v>
      </c>
      <c r="H28" s="69">
        <f t="shared" si="0"/>
        <v>28950928</v>
      </c>
    </row>
    <row r="29" spans="1:8" x14ac:dyDescent="0.3">
      <c r="A29" s="26">
        <v>21</v>
      </c>
      <c r="B29" t="str">
        <f t="shared" si="1"/>
        <v>42 (Maple Ridge-Pitt Meadows)</v>
      </c>
      <c r="C29" s="29">
        <v>42</v>
      </c>
      <c r="D29" s="30" t="s">
        <v>88</v>
      </c>
      <c r="E29" s="63">
        <v>25610406</v>
      </c>
      <c r="F29" s="52">
        <v>853904</v>
      </c>
      <c r="G29" s="52">
        <v>4465671</v>
      </c>
      <c r="H29" s="69">
        <f t="shared" si="0"/>
        <v>30929981</v>
      </c>
    </row>
    <row r="30" spans="1:8" x14ac:dyDescent="0.3">
      <c r="A30" s="26">
        <v>22</v>
      </c>
      <c r="B30" t="str">
        <f t="shared" si="1"/>
        <v>43 (Coquitlam)</v>
      </c>
      <c r="C30" s="29">
        <v>43</v>
      </c>
      <c r="D30" s="30" t="s">
        <v>89</v>
      </c>
      <c r="E30" s="63">
        <v>49532107</v>
      </c>
      <c r="F30" s="52">
        <v>2578142</v>
      </c>
      <c r="G30" s="52">
        <v>5300330</v>
      </c>
      <c r="H30" s="69">
        <f t="shared" si="0"/>
        <v>57410579</v>
      </c>
    </row>
    <row r="31" spans="1:8" x14ac:dyDescent="0.3">
      <c r="A31" s="26">
        <v>23</v>
      </c>
      <c r="B31" t="str">
        <f t="shared" si="1"/>
        <v>44 (North Vancouver)</v>
      </c>
      <c r="C31" s="29">
        <v>44</v>
      </c>
      <c r="D31" s="30" t="s">
        <v>90</v>
      </c>
      <c r="E31" s="63">
        <v>13791142</v>
      </c>
      <c r="F31" s="52">
        <v>7167962</v>
      </c>
      <c r="G31" s="52">
        <v>1737940</v>
      </c>
      <c r="H31" s="69">
        <f t="shared" si="0"/>
        <v>22697044</v>
      </c>
    </row>
    <row r="32" spans="1:8" x14ac:dyDescent="0.3">
      <c r="A32" s="26">
        <v>24</v>
      </c>
      <c r="B32" t="str">
        <f t="shared" si="1"/>
        <v>45 (West Vancouver)</v>
      </c>
      <c r="C32" s="29">
        <v>45</v>
      </c>
      <c r="D32" s="30" t="s">
        <v>91</v>
      </c>
      <c r="E32" s="63">
        <v>3477313</v>
      </c>
      <c r="F32" s="52">
        <v>215623</v>
      </c>
      <c r="G32" s="52">
        <v>7169</v>
      </c>
      <c r="H32" s="69">
        <f t="shared" si="0"/>
        <v>3700105</v>
      </c>
    </row>
    <row r="33" spans="1:8" x14ac:dyDescent="0.3">
      <c r="A33" s="26">
        <v>25</v>
      </c>
      <c r="B33" t="str">
        <f t="shared" si="1"/>
        <v>46 (Sunshine Coast)</v>
      </c>
      <c r="C33" s="29">
        <v>46</v>
      </c>
      <c r="D33" s="30" t="s">
        <v>92</v>
      </c>
      <c r="E33" s="63">
        <v>5024043</v>
      </c>
      <c r="F33" s="52">
        <v>226980</v>
      </c>
      <c r="G33" s="52">
        <v>63541</v>
      </c>
      <c r="H33" s="69">
        <f t="shared" si="0"/>
        <v>5314564</v>
      </c>
    </row>
    <row r="34" spans="1:8" x14ac:dyDescent="0.3">
      <c r="A34" s="26">
        <v>26</v>
      </c>
      <c r="B34" t="str">
        <f t="shared" si="1"/>
        <v>47 (qathet)</v>
      </c>
      <c r="C34" s="29">
        <v>47</v>
      </c>
      <c r="D34" s="30" t="s">
        <v>203</v>
      </c>
      <c r="E34" s="63">
        <v>2460808</v>
      </c>
      <c r="F34" s="52">
        <v>141494</v>
      </c>
      <c r="G34" s="52">
        <v>556135</v>
      </c>
      <c r="H34" s="69">
        <f t="shared" si="0"/>
        <v>3158437</v>
      </c>
    </row>
    <row r="35" spans="1:8" x14ac:dyDescent="0.3">
      <c r="A35" s="26">
        <v>27</v>
      </c>
      <c r="B35" t="str">
        <f t="shared" si="1"/>
        <v>48 (Sea to Sky)</v>
      </c>
      <c r="C35" s="29">
        <v>48</v>
      </c>
      <c r="D35" s="30" t="s">
        <v>93</v>
      </c>
      <c r="E35" s="63">
        <v>9315269</v>
      </c>
      <c r="F35" s="52">
        <v>390470</v>
      </c>
      <c r="G35" s="52">
        <v>0</v>
      </c>
      <c r="H35" s="69">
        <f t="shared" si="0"/>
        <v>9705739</v>
      </c>
    </row>
    <row r="36" spans="1:8" x14ac:dyDescent="0.3">
      <c r="A36" s="26">
        <v>28</v>
      </c>
      <c r="B36" t="str">
        <f t="shared" si="1"/>
        <v>49 (Central Coast)</v>
      </c>
      <c r="C36" s="29">
        <v>49</v>
      </c>
      <c r="D36" s="30" t="s">
        <v>94</v>
      </c>
      <c r="E36" s="63">
        <v>756194</v>
      </c>
      <c r="F36" s="52">
        <v>63066</v>
      </c>
      <c r="G36" s="52">
        <v>0</v>
      </c>
      <c r="H36" s="69">
        <f t="shared" si="0"/>
        <v>819260</v>
      </c>
    </row>
    <row r="37" spans="1:8" x14ac:dyDescent="0.3">
      <c r="A37" s="26">
        <v>29</v>
      </c>
      <c r="B37" t="str">
        <f t="shared" si="1"/>
        <v>50 (Haida Gwaii)</v>
      </c>
      <c r="C37" s="29">
        <v>50</v>
      </c>
      <c r="D37" s="30" t="s">
        <v>95</v>
      </c>
      <c r="E37" s="63">
        <v>2101697</v>
      </c>
      <c r="F37" s="52">
        <v>83760</v>
      </c>
      <c r="G37" s="52">
        <v>0</v>
      </c>
      <c r="H37" s="69">
        <f t="shared" si="0"/>
        <v>2185457</v>
      </c>
    </row>
    <row r="38" spans="1:8" x14ac:dyDescent="0.3">
      <c r="A38" s="26">
        <v>30</v>
      </c>
      <c r="B38" t="str">
        <f t="shared" si="1"/>
        <v>51 (Boundary)</v>
      </c>
      <c r="C38" s="29">
        <v>51</v>
      </c>
      <c r="D38" s="30" t="s">
        <v>96</v>
      </c>
      <c r="E38" s="63">
        <v>1538888</v>
      </c>
      <c r="F38" s="52">
        <v>29487</v>
      </c>
      <c r="G38" s="52">
        <v>72935</v>
      </c>
      <c r="H38" s="69">
        <f t="shared" si="0"/>
        <v>1641310</v>
      </c>
    </row>
    <row r="39" spans="1:8" x14ac:dyDescent="0.3">
      <c r="A39" s="26">
        <v>31</v>
      </c>
      <c r="B39" t="str">
        <f t="shared" si="1"/>
        <v>52 (Prince Rupert)</v>
      </c>
      <c r="C39" s="29">
        <v>52</v>
      </c>
      <c r="D39" s="30" t="s">
        <v>97</v>
      </c>
      <c r="E39" s="63">
        <v>2891086</v>
      </c>
      <c r="F39" s="52">
        <v>227179</v>
      </c>
      <c r="G39" s="52">
        <v>413516</v>
      </c>
      <c r="H39" s="69">
        <f t="shared" si="0"/>
        <v>3531781</v>
      </c>
    </row>
    <row r="40" spans="1:8" x14ac:dyDescent="0.3">
      <c r="A40" s="26">
        <v>32</v>
      </c>
      <c r="B40" t="str">
        <f t="shared" si="1"/>
        <v>53 (Okanagan Similkameen)</v>
      </c>
      <c r="C40" s="29">
        <v>53</v>
      </c>
      <c r="D40" s="30" t="s">
        <v>98</v>
      </c>
      <c r="E40" s="63">
        <v>3229298</v>
      </c>
      <c r="F40" s="52">
        <v>77672</v>
      </c>
      <c r="G40" s="52">
        <v>103824</v>
      </c>
      <c r="H40" s="69">
        <f t="shared" si="0"/>
        <v>3410794</v>
      </c>
    </row>
    <row r="41" spans="1:8" x14ac:dyDescent="0.3">
      <c r="A41" s="26">
        <v>33</v>
      </c>
      <c r="B41" t="str">
        <f t="shared" si="1"/>
        <v>54 (Bulkley Valley)</v>
      </c>
      <c r="C41" s="29">
        <v>54</v>
      </c>
      <c r="D41" s="30" t="s">
        <v>99</v>
      </c>
      <c r="E41" s="63">
        <v>1285954</v>
      </c>
      <c r="F41" s="52">
        <v>95939</v>
      </c>
      <c r="G41" s="52">
        <v>166212</v>
      </c>
      <c r="H41" s="69">
        <f t="shared" si="0"/>
        <v>1548105</v>
      </c>
    </row>
    <row r="42" spans="1:8" x14ac:dyDescent="0.3">
      <c r="A42" s="26">
        <v>34</v>
      </c>
      <c r="B42" t="str">
        <f t="shared" si="1"/>
        <v>57 (Prince George)</v>
      </c>
      <c r="C42" s="29">
        <v>57</v>
      </c>
      <c r="D42" s="30" t="s">
        <v>100</v>
      </c>
      <c r="E42" s="63">
        <v>11733417</v>
      </c>
      <c r="F42" s="52">
        <v>464555</v>
      </c>
      <c r="G42" s="52">
        <v>0</v>
      </c>
      <c r="H42" s="69">
        <f t="shared" ref="H42:H69" si="2">E42+F42+G42</f>
        <v>12197972</v>
      </c>
    </row>
    <row r="43" spans="1:8" x14ac:dyDescent="0.3">
      <c r="A43" s="26">
        <v>35</v>
      </c>
      <c r="B43" t="str">
        <f t="shared" si="1"/>
        <v>58 (Nicola-Similkameen)</v>
      </c>
      <c r="C43" s="29">
        <v>58</v>
      </c>
      <c r="D43" s="30" t="s">
        <v>101</v>
      </c>
      <c r="E43" s="63">
        <v>5150428</v>
      </c>
      <c r="F43" s="52">
        <v>354677</v>
      </c>
      <c r="G43" s="52">
        <v>21639</v>
      </c>
      <c r="H43" s="69">
        <f t="shared" si="2"/>
        <v>5526744</v>
      </c>
    </row>
    <row r="44" spans="1:8" x14ac:dyDescent="0.3">
      <c r="A44" s="26">
        <v>36</v>
      </c>
      <c r="B44" t="str">
        <f t="shared" si="1"/>
        <v>59 (Peace River South)</v>
      </c>
      <c r="C44" s="29">
        <v>59</v>
      </c>
      <c r="D44" s="30" t="s">
        <v>102</v>
      </c>
      <c r="E44" s="63">
        <v>3820747</v>
      </c>
      <c r="F44" s="52">
        <v>344252</v>
      </c>
      <c r="G44" s="52">
        <v>275300</v>
      </c>
      <c r="H44" s="69">
        <f t="shared" si="2"/>
        <v>4440299</v>
      </c>
    </row>
    <row r="45" spans="1:8" x14ac:dyDescent="0.3">
      <c r="A45" s="26">
        <v>37</v>
      </c>
      <c r="B45" t="str">
        <f t="shared" si="1"/>
        <v>60 (Peace River North)</v>
      </c>
      <c r="C45" s="29">
        <v>60</v>
      </c>
      <c r="D45" s="30" t="s">
        <v>103</v>
      </c>
      <c r="E45" s="63">
        <v>5139789</v>
      </c>
      <c r="F45" s="52">
        <v>429174</v>
      </c>
      <c r="G45" s="52">
        <v>988756</v>
      </c>
      <c r="H45" s="69">
        <f t="shared" si="2"/>
        <v>6557719</v>
      </c>
    </row>
    <row r="46" spans="1:8" x14ac:dyDescent="0.3">
      <c r="A46" s="26">
        <v>38</v>
      </c>
      <c r="B46" t="str">
        <f t="shared" si="1"/>
        <v>61 (Greater Victoria)</v>
      </c>
      <c r="C46" s="29">
        <v>61</v>
      </c>
      <c r="D46" s="30" t="s">
        <v>104</v>
      </c>
      <c r="E46" s="63">
        <v>23852495</v>
      </c>
      <c r="F46" s="52">
        <v>825295</v>
      </c>
      <c r="G46" s="52">
        <v>2720620</v>
      </c>
      <c r="H46" s="69">
        <f t="shared" si="2"/>
        <v>27398410</v>
      </c>
    </row>
    <row r="47" spans="1:8" x14ac:dyDescent="0.3">
      <c r="A47" s="26">
        <v>39</v>
      </c>
      <c r="B47" t="str">
        <f t="shared" si="1"/>
        <v>62 (Sooke)</v>
      </c>
      <c r="C47" s="29">
        <v>62</v>
      </c>
      <c r="D47" s="30" t="s">
        <v>105</v>
      </c>
      <c r="E47" s="63">
        <v>29127597</v>
      </c>
      <c r="F47" s="52">
        <v>1679910</v>
      </c>
      <c r="G47" s="52">
        <v>0</v>
      </c>
      <c r="H47" s="69">
        <f t="shared" si="2"/>
        <v>30807507</v>
      </c>
    </row>
    <row r="48" spans="1:8" x14ac:dyDescent="0.3">
      <c r="A48" s="26">
        <v>40</v>
      </c>
      <c r="B48" t="str">
        <f t="shared" si="1"/>
        <v>63 (Saanich)</v>
      </c>
      <c r="C48" s="29">
        <v>63</v>
      </c>
      <c r="D48" s="30" t="s">
        <v>106</v>
      </c>
      <c r="E48" s="63">
        <v>10380706</v>
      </c>
      <c r="F48" s="52">
        <v>997033</v>
      </c>
      <c r="G48" s="52">
        <v>1402147</v>
      </c>
      <c r="H48" s="69">
        <f t="shared" si="2"/>
        <v>12779886</v>
      </c>
    </row>
    <row r="49" spans="1:8" x14ac:dyDescent="0.3">
      <c r="A49" s="26">
        <v>41</v>
      </c>
      <c r="B49" t="str">
        <f t="shared" si="1"/>
        <v>64 (Gulf Islands)</v>
      </c>
      <c r="C49" s="29">
        <v>64</v>
      </c>
      <c r="D49" s="30" t="s">
        <v>107</v>
      </c>
      <c r="E49" s="63">
        <v>2502597</v>
      </c>
      <c r="F49" s="52">
        <v>381222</v>
      </c>
      <c r="G49" s="52">
        <v>340347</v>
      </c>
      <c r="H49" s="69">
        <f t="shared" si="2"/>
        <v>3224166</v>
      </c>
    </row>
    <row r="50" spans="1:8" x14ac:dyDescent="0.3">
      <c r="A50" s="26">
        <v>42</v>
      </c>
      <c r="B50" t="str">
        <f t="shared" si="1"/>
        <v>67 (Okanagan Skaha)</v>
      </c>
      <c r="C50" s="29">
        <v>67</v>
      </c>
      <c r="D50" s="30" t="s">
        <v>108</v>
      </c>
      <c r="E50" s="63">
        <v>5215865</v>
      </c>
      <c r="F50" s="52">
        <v>250119</v>
      </c>
      <c r="G50" s="52">
        <v>593929</v>
      </c>
      <c r="H50" s="69">
        <f t="shared" si="2"/>
        <v>6059913</v>
      </c>
    </row>
    <row r="51" spans="1:8" x14ac:dyDescent="0.3">
      <c r="A51" s="26">
        <v>43</v>
      </c>
      <c r="B51" t="str">
        <f t="shared" si="1"/>
        <v>68 (Nanaimo-Ladysmith)</v>
      </c>
      <c r="C51" s="29">
        <v>68</v>
      </c>
      <c r="D51" s="30" t="s">
        <v>109</v>
      </c>
      <c r="E51" s="63">
        <v>17638849</v>
      </c>
      <c r="F51" s="52">
        <v>1647375</v>
      </c>
      <c r="G51" s="52">
        <v>1198199</v>
      </c>
      <c r="H51" s="69">
        <f t="shared" si="2"/>
        <v>20484423</v>
      </c>
    </row>
    <row r="52" spans="1:8" x14ac:dyDescent="0.3">
      <c r="A52" s="26">
        <v>44</v>
      </c>
      <c r="B52" t="str">
        <f t="shared" si="1"/>
        <v>69 (Qualicum)</v>
      </c>
      <c r="C52" s="29">
        <v>69</v>
      </c>
      <c r="D52" s="30" t="s">
        <v>110</v>
      </c>
      <c r="E52" s="63">
        <v>5216482</v>
      </c>
      <c r="F52" s="52">
        <v>469969</v>
      </c>
      <c r="G52" s="52">
        <v>148673</v>
      </c>
      <c r="H52" s="69">
        <f t="shared" si="2"/>
        <v>5835124</v>
      </c>
    </row>
    <row r="53" spans="1:8" x14ac:dyDescent="0.3">
      <c r="A53" s="26">
        <v>45</v>
      </c>
      <c r="B53" t="str">
        <f t="shared" si="1"/>
        <v>70 (Pacific Rim)</v>
      </c>
      <c r="C53" s="29">
        <v>70</v>
      </c>
      <c r="D53" s="30" t="s">
        <v>193</v>
      </c>
      <c r="E53" s="63">
        <v>5883167</v>
      </c>
      <c r="F53" s="52">
        <v>140790</v>
      </c>
      <c r="G53" s="52">
        <v>1930904</v>
      </c>
      <c r="H53" s="69">
        <f t="shared" si="2"/>
        <v>7954861</v>
      </c>
    </row>
    <row r="54" spans="1:8" x14ac:dyDescent="0.3">
      <c r="A54" s="26">
        <v>46</v>
      </c>
      <c r="B54" t="str">
        <f t="shared" si="1"/>
        <v>71 (Comox Valley)</v>
      </c>
      <c r="C54" s="29">
        <v>71</v>
      </c>
      <c r="D54" s="30" t="s">
        <v>111</v>
      </c>
      <c r="E54" s="63">
        <v>12798892</v>
      </c>
      <c r="F54" s="52">
        <v>1729063</v>
      </c>
      <c r="G54" s="52">
        <v>207555</v>
      </c>
      <c r="H54" s="69">
        <f t="shared" si="2"/>
        <v>14735510</v>
      </c>
    </row>
    <row r="55" spans="1:8" x14ac:dyDescent="0.3">
      <c r="A55" s="26">
        <v>47</v>
      </c>
      <c r="B55" t="str">
        <f t="shared" si="1"/>
        <v>72 (Campbell River)</v>
      </c>
      <c r="C55" s="29">
        <v>72</v>
      </c>
      <c r="D55" s="30" t="s">
        <v>112</v>
      </c>
      <c r="E55" s="63">
        <v>5698940</v>
      </c>
      <c r="F55" s="52">
        <v>342661</v>
      </c>
      <c r="G55" s="52">
        <v>113447</v>
      </c>
      <c r="H55" s="69">
        <f t="shared" si="2"/>
        <v>6155048</v>
      </c>
    </row>
    <row r="56" spans="1:8" x14ac:dyDescent="0.3">
      <c r="A56" s="26">
        <v>48</v>
      </c>
      <c r="B56" t="str">
        <f t="shared" si="1"/>
        <v>73 (Kamloops-Thompson)</v>
      </c>
      <c r="C56" s="29">
        <v>73</v>
      </c>
      <c r="D56" s="30" t="s">
        <v>162</v>
      </c>
      <c r="E56" s="63">
        <v>20905671</v>
      </c>
      <c r="F56" s="52">
        <v>544770</v>
      </c>
      <c r="G56" s="52">
        <v>156211</v>
      </c>
      <c r="H56" s="69">
        <f t="shared" si="2"/>
        <v>21606652</v>
      </c>
    </row>
    <row r="57" spans="1:8" x14ac:dyDescent="0.3">
      <c r="A57" s="26">
        <v>49</v>
      </c>
      <c r="B57" t="str">
        <f t="shared" si="1"/>
        <v>74 (Gold Trail)</v>
      </c>
      <c r="C57" s="29">
        <v>74</v>
      </c>
      <c r="D57" s="30" t="s">
        <v>113</v>
      </c>
      <c r="E57" s="63">
        <v>723304</v>
      </c>
      <c r="F57" s="52">
        <v>10498</v>
      </c>
      <c r="G57" s="52">
        <v>0</v>
      </c>
      <c r="H57" s="69">
        <f t="shared" si="2"/>
        <v>733802</v>
      </c>
    </row>
    <row r="58" spans="1:8" x14ac:dyDescent="0.3">
      <c r="A58" s="26">
        <v>50</v>
      </c>
      <c r="B58" t="str">
        <f t="shared" si="1"/>
        <v>75 (Mission)</v>
      </c>
      <c r="C58" s="29">
        <v>75</v>
      </c>
      <c r="D58" s="30" t="s">
        <v>114</v>
      </c>
      <c r="E58" s="63">
        <v>9674903</v>
      </c>
      <c r="F58" s="52">
        <v>304529</v>
      </c>
      <c r="G58" s="52">
        <v>1671173</v>
      </c>
      <c r="H58" s="69">
        <f t="shared" si="2"/>
        <v>11650605</v>
      </c>
    </row>
    <row r="59" spans="1:8" x14ac:dyDescent="0.3">
      <c r="A59" s="26">
        <v>51</v>
      </c>
      <c r="B59" t="str">
        <f t="shared" si="1"/>
        <v>78 (Fraser-Cascade)</v>
      </c>
      <c r="C59" s="29">
        <v>78</v>
      </c>
      <c r="D59" s="30" t="s">
        <v>115</v>
      </c>
      <c r="E59" s="63">
        <v>3849266</v>
      </c>
      <c r="F59" s="52">
        <v>121024</v>
      </c>
      <c r="G59" s="52">
        <v>308646</v>
      </c>
      <c r="H59" s="69">
        <f t="shared" si="2"/>
        <v>4278936</v>
      </c>
    </row>
    <row r="60" spans="1:8" x14ac:dyDescent="0.3">
      <c r="A60" s="26">
        <v>52</v>
      </c>
      <c r="B60" t="str">
        <f t="shared" si="1"/>
        <v>79 (Cowichan Valley)</v>
      </c>
      <c r="C60" s="29">
        <v>79</v>
      </c>
      <c r="D60" s="30" t="s">
        <v>116</v>
      </c>
      <c r="E60" s="63">
        <v>9342985</v>
      </c>
      <c r="F60" s="52">
        <v>1030441</v>
      </c>
      <c r="G60" s="52">
        <v>1125954</v>
      </c>
      <c r="H60" s="69">
        <f t="shared" si="2"/>
        <v>11499380</v>
      </c>
    </row>
    <row r="61" spans="1:8" x14ac:dyDescent="0.3">
      <c r="A61" s="26">
        <v>53</v>
      </c>
      <c r="B61" t="str">
        <f t="shared" si="1"/>
        <v>81 (Fort Nelson)</v>
      </c>
      <c r="C61" s="29">
        <v>81</v>
      </c>
      <c r="D61" s="30" t="s">
        <v>117</v>
      </c>
      <c r="E61" s="63">
        <v>956208</v>
      </c>
      <c r="F61" s="52">
        <v>207373</v>
      </c>
      <c r="G61" s="52">
        <v>19270</v>
      </c>
      <c r="H61" s="69">
        <f t="shared" si="2"/>
        <v>1182851</v>
      </c>
    </row>
    <row r="62" spans="1:8" x14ac:dyDescent="0.3">
      <c r="A62" s="26">
        <v>54</v>
      </c>
      <c r="B62" t="str">
        <f t="shared" si="1"/>
        <v>82 (Coast Mountains)</v>
      </c>
      <c r="C62" s="29">
        <v>82</v>
      </c>
      <c r="D62" s="30" t="s">
        <v>118</v>
      </c>
      <c r="E62" s="63">
        <v>8002344</v>
      </c>
      <c r="F62" s="52">
        <v>361263</v>
      </c>
      <c r="G62" s="52">
        <v>234679</v>
      </c>
      <c r="H62" s="69">
        <f t="shared" si="2"/>
        <v>8598286</v>
      </c>
    </row>
    <row r="63" spans="1:8" x14ac:dyDescent="0.3">
      <c r="A63" s="26">
        <v>55</v>
      </c>
      <c r="B63" t="str">
        <f t="shared" si="1"/>
        <v>83 (North Okanagan-Shuswap)</v>
      </c>
      <c r="C63" s="29">
        <v>83</v>
      </c>
      <c r="D63" s="30" t="s">
        <v>119</v>
      </c>
      <c r="E63" s="63">
        <v>7962827</v>
      </c>
      <c r="F63" s="52">
        <v>374379</v>
      </c>
      <c r="G63" s="52">
        <v>1727196</v>
      </c>
      <c r="H63" s="69">
        <f t="shared" si="2"/>
        <v>10064402</v>
      </c>
    </row>
    <row r="64" spans="1:8" x14ac:dyDescent="0.3">
      <c r="A64" s="26">
        <v>56</v>
      </c>
      <c r="B64" t="str">
        <f t="shared" si="1"/>
        <v>84 (Vancouver Island West)</v>
      </c>
      <c r="C64" s="29">
        <v>84</v>
      </c>
      <c r="D64" s="30" t="s">
        <v>120</v>
      </c>
      <c r="E64" s="63">
        <v>761814</v>
      </c>
      <c r="F64" s="52">
        <v>249159</v>
      </c>
      <c r="G64" s="52">
        <v>42374</v>
      </c>
      <c r="H64" s="69">
        <f t="shared" si="2"/>
        <v>1053347</v>
      </c>
    </row>
    <row r="65" spans="1:8" x14ac:dyDescent="0.3">
      <c r="A65" s="26">
        <v>57</v>
      </c>
      <c r="B65" t="str">
        <f t="shared" si="1"/>
        <v>85 (Vancouver Island North)</v>
      </c>
      <c r="C65" s="29">
        <v>85</v>
      </c>
      <c r="D65" s="30" t="s">
        <v>121</v>
      </c>
      <c r="E65" s="63">
        <v>1295683</v>
      </c>
      <c r="F65" s="52">
        <v>144474</v>
      </c>
      <c r="G65" s="52">
        <v>70007</v>
      </c>
      <c r="H65" s="69">
        <f t="shared" si="2"/>
        <v>1510164</v>
      </c>
    </row>
    <row r="66" spans="1:8" x14ac:dyDescent="0.3">
      <c r="A66" s="26">
        <v>58</v>
      </c>
      <c r="B66" t="str">
        <f t="shared" si="1"/>
        <v>87 (Stikine)</v>
      </c>
      <c r="C66" s="29">
        <v>87</v>
      </c>
      <c r="D66" s="30" t="s">
        <v>122</v>
      </c>
      <c r="E66" s="63">
        <v>475490</v>
      </c>
      <c r="F66" s="52">
        <v>7384</v>
      </c>
      <c r="G66" s="52">
        <v>0</v>
      </c>
      <c r="H66" s="69">
        <f t="shared" si="2"/>
        <v>482874</v>
      </c>
    </row>
    <row r="67" spans="1:8" x14ac:dyDescent="0.3">
      <c r="A67" s="26">
        <v>59</v>
      </c>
      <c r="B67" t="str">
        <f t="shared" si="1"/>
        <v>91 (Nechako Lakes)</v>
      </c>
      <c r="C67" s="29">
        <v>91</v>
      </c>
      <c r="D67" s="30" t="s">
        <v>123</v>
      </c>
      <c r="E67" s="63">
        <v>4643947</v>
      </c>
      <c r="F67" s="52">
        <v>300583</v>
      </c>
      <c r="G67" s="52">
        <v>0</v>
      </c>
      <c r="H67" s="69">
        <f t="shared" si="2"/>
        <v>4944530</v>
      </c>
    </row>
    <row r="68" spans="1:8" x14ac:dyDescent="0.3">
      <c r="A68" s="26">
        <v>60</v>
      </c>
      <c r="B68" t="str">
        <f t="shared" si="1"/>
        <v>92 (Nisga'a)</v>
      </c>
      <c r="C68" s="29">
        <v>92</v>
      </c>
      <c r="D68" s="30" t="s">
        <v>124</v>
      </c>
      <c r="E68" s="63">
        <v>733604</v>
      </c>
      <c r="F68" s="52">
        <v>129999</v>
      </c>
      <c r="G68" s="52">
        <v>0</v>
      </c>
      <c r="H68" s="69">
        <f t="shared" si="2"/>
        <v>863603</v>
      </c>
    </row>
    <row r="69" spans="1:8" x14ac:dyDescent="0.3">
      <c r="A69" s="26">
        <v>61</v>
      </c>
      <c r="B69" t="str">
        <f t="shared" si="1"/>
        <v>93 (Conseil Scolaire Francophone)</v>
      </c>
      <c r="C69" s="31">
        <v>93</v>
      </c>
      <c r="D69" s="32" t="s">
        <v>125</v>
      </c>
      <c r="E69" s="64">
        <v>11827182</v>
      </c>
      <c r="F69" s="65">
        <v>393731</v>
      </c>
      <c r="G69" s="65">
        <v>145122</v>
      </c>
      <c r="H69" s="69">
        <f t="shared" si="2"/>
        <v>12366035</v>
      </c>
    </row>
    <row r="70" spans="1:8" ht="15" thickBot="1" x14ac:dyDescent="0.35">
      <c r="C70" s="33"/>
      <c r="D70" s="34" t="s">
        <v>126</v>
      </c>
      <c r="E70" s="70">
        <f>SUM(E10:E69)</f>
        <v>786091318</v>
      </c>
      <c r="F70" s="66">
        <f t="shared" ref="F70:H70" si="3">SUM(F10:F69)</f>
        <v>48169533</v>
      </c>
      <c r="G70" s="66">
        <f t="shared" si="3"/>
        <v>46247157</v>
      </c>
      <c r="H70" s="67">
        <f t="shared" si="3"/>
        <v>880508008</v>
      </c>
    </row>
    <row r="71" spans="1:8" ht="15" thickTop="1" x14ac:dyDescent="0.3"/>
  </sheetData>
  <mergeCells count="3">
    <mergeCell ref="C3:H3"/>
    <mergeCell ref="D1:H1"/>
    <mergeCell ref="D2:H2"/>
  </mergeCells>
  <printOptions horizontalCentered="1" verticalCentered="1"/>
  <pageMargins left="0.70866141732283472" right="0.70866141732283472" top="0.74803149606299213" bottom="0.74803149606299213" header="0.31496062992125984" footer="0.31496062992125984"/>
  <pageSetup scale="67" orientation="portrait" r:id="rId1"/>
  <headerFooter>
    <oddFooter>&amp;RMarch 2017</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DF6F53-FF27-48FB-8630-17CFB2EBBF80}">
  <sheetPr>
    <pageSetUpPr fitToPage="1"/>
  </sheetPr>
  <dimension ref="B1:O44"/>
  <sheetViews>
    <sheetView zoomScale="80" zoomScaleNormal="80" workbookViewId="0">
      <pane ySplit="8" topLeftCell="A9" activePane="bottomLeft" state="frozen"/>
      <selection activeCell="B5" sqref="B5"/>
      <selection pane="bottomLeft" activeCell="D10" sqref="D10"/>
    </sheetView>
  </sheetViews>
  <sheetFormatPr defaultColWidth="9.109375" defaultRowHeight="14.4" x14ac:dyDescent="0.3"/>
  <cols>
    <col min="1" max="1" width="2.6640625" customWidth="1"/>
    <col min="2" max="2" width="69.6640625" customWidth="1"/>
    <col min="3" max="3" width="2.6640625" customWidth="1"/>
    <col min="4" max="5" width="21.33203125" customWidth="1"/>
    <col min="6" max="6" width="2.6640625" customWidth="1"/>
    <col min="7" max="8" width="21.33203125" customWidth="1"/>
    <col min="9" max="9" width="2.6640625" customWidth="1"/>
    <col min="10" max="10" width="15.6640625" customWidth="1"/>
    <col min="11" max="11" width="11.33203125" bestFit="1" customWidth="1"/>
    <col min="12" max="13" width="21.33203125" customWidth="1"/>
    <col min="14" max="14" width="2.6640625" customWidth="1"/>
    <col min="15" max="15" width="70.6640625" customWidth="1"/>
  </cols>
  <sheetData>
    <row r="1" spans="2:15" ht="45" customHeight="1" x14ac:dyDescent="0.3">
      <c r="B1" s="221" t="s">
        <v>167</v>
      </c>
      <c r="C1" s="221"/>
      <c r="D1" s="221"/>
      <c r="E1" s="221"/>
      <c r="F1" s="221"/>
      <c r="G1" s="221"/>
      <c r="H1" s="221"/>
      <c r="I1" s="221"/>
      <c r="J1" s="221"/>
      <c r="K1" s="221"/>
      <c r="L1" s="221"/>
      <c r="M1" s="221"/>
      <c r="N1" s="221"/>
      <c r="O1" s="221"/>
    </row>
    <row r="2" spans="2:15" x14ac:dyDescent="0.3">
      <c r="B2" s="35" t="str">
        <f>"School District  " &amp; IF(ISERROR(VLOOKUP(CEF!A1,SD,2,FALSE)),"",VLOOKUP(CEF!A1,SD,2,FALSE))</f>
        <v xml:space="preserve">School District  </v>
      </c>
    </row>
    <row r="4" spans="2:15" x14ac:dyDescent="0.3">
      <c r="B4" s="36"/>
      <c r="D4" s="71" t="s">
        <v>12</v>
      </c>
    </row>
    <row r="5" spans="2:15" x14ac:dyDescent="0.3">
      <c r="B5" s="35" t="s">
        <v>218</v>
      </c>
      <c r="D5" s="72">
        <f>IF(CEF!A1=1,0,VLOOKUP(CEF!A1,CEF,6,FALSE))</f>
        <v>0</v>
      </c>
      <c r="E5" s="98"/>
      <c r="F5" s="98"/>
      <c r="G5" s="98"/>
    </row>
    <row r="7" spans="2:15" ht="30" customHeight="1" x14ac:dyDescent="0.3">
      <c r="B7" s="155" t="s">
        <v>57</v>
      </c>
      <c r="D7" s="226" t="s">
        <v>139</v>
      </c>
      <c r="E7" s="226"/>
      <c r="G7" s="226" t="s">
        <v>141</v>
      </c>
      <c r="H7" s="226"/>
      <c r="J7" s="227" t="s">
        <v>0</v>
      </c>
      <c r="L7" s="230" t="s">
        <v>219</v>
      </c>
      <c r="M7" s="230"/>
      <c r="O7" s="226" t="s">
        <v>11</v>
      </c>
    </row>
    <row r="8" spans="2:15" ht="28.8" x14ac:dyDescent="0.3">
      <c r="B8" s="154"/>
      <c r="D8" s="152" t="s">
        <v>178</v>
      </c>
      <c r="E8" s="152" t="s">
        <v>179</v>
      </c>
      <c r="F8" s="1"/>
      <c r="G8" s="152" t="s">
        <v>178</v>
      </c>
      <c r="H8" s="152" t="s">
        <v>179</v>
      </c>
      <c r="I8" s="1"/>
      <c r="J8" s="227"/>
      <c r="K8" s="1"/>
      <c r="L8" s="152" t="s">
        <v>178</v>
      </c>
      <c r="M8" s="152" t="s">
        <v>179</v>
      </c>
      <c r="N8" s="1"/>
      <c r="O8" s="227"/>
    </row>
    <row r="9" spans="2:15" ht="30" customHeight="1" x14ac:dyDescent="0.3">
      <c r="B9" s="117" t="s">
        <v>181</v>
      </c>
      <c r="C9" s="118"/>
      <c r="D9" s="119"/>
      <c r="E9" s="119"/>
      <c r="G9" s="119"/>
      <c r="H9" s="119"/>
      <c r="L9" s="119"/>
      <c r="M9" s="119"/>
    </row>
    <row r="10" spans="2:15" ht="18" customHeight="1" x14ac:dyDescent="0.3">
      <c r="B10" s="120" t="s">
        <v>61</v>
      </c>
      <c r="D10" s="177"/>
      <c r="E10" s="178"/>
      <c r="G10" s="177"/>
      <c r="H10" s="178"/>
      <c r="J10" s="186"/>
      <c r="K10" s="1" t="str">
        <f>IF(OR(AND(E10&lt;&gt;"",J10=""),AND(H10&lt;&gt;"",J10="")),"Enter # FTE","")</f>
        <v/>
      </c>
      <c r="L10" s="121">
        <f t="shared" ref="L10:M16" si="0">D10+G10</f>
        <v>0</v>
      </c>
      <c r="M10" s="121">
        <f t="shared" si="0"/>
        <v>0</v>
      </c>
      <c r="O10" s="183"/>
    </row>
    <row r="11" spans="2:15" ht="18" customHeight="1" x14ac:dyDescent="0.3">
      <c r="B11" s="120" t="s">
        <v>168</v>
      </c>
      <c r="D11" s="179"/>
      <c r="E11" s="180"/>
      <c r="G11" s="179"/>
      <c r="H11" s="180"/>
      <c r="J11" s="187"/>
      <c r="K11" s="1" t="str">
        <f>IF(OR(AND(E11&lt;&gt;"",J11=""),AND(H11&lt;&gt;"",J11="")),"Enter # FTE","")</f>
        <v/>
      </c>
      <c r="L11" s="121">
        <f t="shared" si="0"/>
        <v>0</v>
      </c>
      <c r="M11" s="121">
        <f t="shared" si="0"/>
        <v>0</v>
      </c>
      <c r="O11" s="184"/>
    </row>
    <row r="12" spans="2:15" ht="18" customHeight="1" x14ac:dyDescent="0.3">
      <c r="B12" s="120" t="s">
        <v>166</v>
      </c>
      <c r="D12" s="179"/>
      <c r="E12" s="180"/>
      <c r="G12" s="179"/>
      <c r="H12" s="180"/>
      <c r="J12" s="188"/>
      <c r="K12" s="1" t="str">
        <f>IF(OR(AND(E12&lt;&gt;"",J12=""),AND(H12&lt;&gt;"",J12="")),"Enter # FTE","")</f>
        <v/>
      </c>
      <c r="L12" s="121">
        <f t="shared" si="0"/>
        <v>0</v>
      </c>
      <c r="M12" s="121">
        <f t="shared" si="0"/>
        <v>0</v>
      </c>
      <c r="O12" s="184"/>
    </row>
    <row r="13" spans="2:15" ht="18" customHeight="1" x14ac:dyDescent="0.3">
      <c r="B13" s="120" t="s">
        <v>59</v>
      </c>
      <c r="D13" s="179"/>
      <c r="E13" s="180"/>
      <c r="G13" s="179"/>
      <c r="H13" s="180"/>
      <c r="J13" s="143"/>
      <c r="L13" s="121">
        <f t="shared" si="0"/>
        <v>0</v>
      </c>
      <c r="M13" s="121">
        <f t="shared" si="0"/>
        <v>0</v>
      </c>
      <c r="O13" s="184"/>
    </row>
    <row r="14" spans="2:15" ht="18" customHeight="1" x14ac:dyDescent="0.3">
      <c r="B14" s="120" t="s">
        <v>60</v>
      </c>
      <c r="D14" s="179"/>
      <c r="E14" s="180"/>
      <c r="G14" s="179"/>
      <c r="H14" s="180"/>
      <c r="J14" s="143"/>
      <c r="L14" s="121">
        <f t="shared" si="0"/>
        <v>0</v>
      </c>
      <c r="M14" s="121">
        <f t="shared" si="0"/>
        <v>0</v>
      </c>
      <c r="O14" s="184"/>
    </row>
    <row r="15" spans="2:15" ht="18" customHeight="1" x14ac:dyDescent="0.3">
      <c r="B15" s="120" t="s">
        <v>62</v>
      </c>
      <c r="D15" s="179"/>
      <c r="E15" s="180"/>
      <c r="G15" s="179"/>
      <c r="H15" s="180"/>
      <c r="J15" s="143"/>
      <c r="L15" s="121">
        <f t="shared" si="0"/>
        <v>0</v>
      </c>
      <c r="M15" s="121">
        <f t="shared" si="0"/>
        <v>0</v>
      </c>
      <c r="O15" s="184"/>
    </row>
    <row r="16" spans="2:15" ht="18" customHeight="1" x14ac:dyDescent="0.3">
      <c r="B16" s="120" t="s">
        <v>165</v>
      </c>
      <c r="D16" s="181"/>
      <c r="E16" s="182"/>
      <c r="G16" s="181"/>
      <c r="H16" s="182"/>
      <c r="J16" s="143"/>
      <c r="L16" s="121">
        <f t="shared" si="0"/>
        <v>0</v>
      </c>
      <c r="M16" s="121">
        <f t="shared" si="0"/>
        <v>0</v>
      </c>
      <c r="O16" s="185"/>
    </row>
    <row r="17" spans="2:15" ht="18" customHeight="1" x14ac:dyDescent="0.3">
      <c r="B17" s="153"/>
      <c r="C17" s="143"/>
      <c r="D17" s="143"/>
      <c r="E17" s="143"/>
      <c r="F17" s="143"/>
      <c r="G17" s="143"/>
      <c r="H17" s="143"/>
      <c r="I17" s="143"/>
      <c r="J17" s="143"/>
      <c r="K17" s="143"/>
      <c r="L17" s="143"/>
      <c r="M17" s="143"/>
      <c r="N17" s="143"/>
      <c r="O17" s="143"/>
    </row>
    <row r="18" spans="2:15" ht="28.8" x14ac:dyDescent="0.3">
      <c r="B18" s="117" t="s">
        <v>180</v>
      </c>
      <c r="C18" s="118"/>
      <c r="D18" s="119"/>
      <c r="E18" s="119"/>
      <c r="G18" s="119"/>
      <c r="H18" s="119"/>
      <c r="L18" s="119"/>
      <c r="M18" s="119"/>
    </row>
    <row r="19" spans="2:15" ht="18" customHeight="1" x14ac:dyDescent="0.3">
      <c r="B19" s="120" t="s">
        <v>61</v>
      </c>
      <c r="D19" s="177"/>
      <c r="E19" s="178"/>
      <c r="G19" s="177"/>
      <c r="H19" s="178"/>
      <c r="J19" s="186"/>
      <c r="K19" s="1" t="str">
        <f>IF(OR(AND(E19&lt;&gt;"",J19=""),AND(H19&lt;&gt;"",J19="")),"Enter # FTE","")</f>
        <v/>
      </c>
      <c r="L19" s="121">
        <f t="shared" ref="L19:M25" si="1">D19+G19</f>
        <v>0</v>
      </c>
      <c r="M19" s="121">
        <f t="shared" si="1"/>
        <v>0</v>
      </c>
      <c r="O19" s="183"/>
    </row>
    <row r="20" spans="2:15" ht="18" customHeight="1" x14ac:dyDescent="0.3">
      <c r="B20" s="120" t="s">
        <v>168</v>
      </c>
      <c r="D20" s="179"/>
      <c r="E20" s="180"/>
      <c r="G20" s="179"/>
      <c r="H20" s="180"/>
      <c r="J20" s="187"/>
      <c r="K20" s="1" t="str">
        <f>IF(OR(AND(E20&lt;&gt;"",J20=""),AND(H20&lt;&gt;"",J20="")),"Enter # FTE","")</f>
        <v/>
      </c>
      <c r="L20" s="121">
        <f t="shared" si="1"/>
        <v>0</v>
      </c>
      <c r="M20" s="121">
        <f t="shared" si="1"/>
        <v>0</v>
      </c>
      <c r="O20" s="184"/>
    </row>
    <row r="21" spans="2:15" ht="18" customHeight="1" x14ac:dyDescent="0.3">
      <c r="B21" s="120" t="s">
        <v>166</v>
      </c>
      <c r="D21" s="179"/>
      <c r="E21" s="180"/>
      <c r="G21" s="179"/>
      <c r="H21" s="180"/>
      <c r="J21" s="188"/>
      <c r="K21" s="1" t="str">
        <f>IF(OR(AND(E21&lt;&gt;"",J21=""),AND(H21&lt;&gt;"",J21="")),"Enter # FTE","")</f>
        <v/>
      </c>
      <c r="L21" s="121">
        <f t="shared" si="1"/>
        <v>0</v>
      </c>
      <c r="M21" s="121">
        <f t="shared" si="1"/>
        <v>0</v>
      </c>
      <c r="O21" s="184"/>
    </row>
    <row r="22" spans="2:15" ht="18" customHeight="1" x14ac:dyDescent="0.3">
      <c r="B22" s="120" t="s">
        <v>59</v>
      </c>
      <c r="D22" s="179"/>
      <c r="E22" s="180"/>
      <c r="G22" s="179"/>
      <c r="H22" s="180"/>
      <c r="J22" s="143"/>
      <c r="L22" s="121">
        <f t="shared" si="1"/>
        <v>0</v>
      </c>
      <c r="M22" s="121">
        <f t="shared" si="1"/>
        <v>0</v>
      </c>
      <c r="O22" s="184"/>
    </row>
    <row r="23" spans="2:15" ht="18" customHeight="1" x14ac:dyDescent="0.3">
      <c r="B23" s="120" t="s">
        <v>60</v>
      </c>
      <c r="D23" s="179"/>
      <c r="E23" s="180"/>
      <c r="G23" s="179"/>
      <c r="H23" s="180"/>
      <c r="J23" s="143"/>
      <c r="L23" s="121">
        <f t="shared" si="1"/>
        <v>0</v>
      </c>
      <c r="M23" s="121">
        <f t="shared" si="1"/>
        <v>0</v>
      </c>
      <c r="O23" s="184"/>
    </row>
    <row r="24" spans="2:15" ht="18" customHeight="1" x14ac:dyDescent="0.3">
      <c r="B24" s="120" t="s">
        <v>62</v>
      </c>
      <c r="D24" s="179"/>
      <c r="E24" s="180"/>
      <c r="G24" s="179"/>
      <c r="H24" s="180"/>
      <c r="J24" s="143"/>
      <c r="L24" s="121">
        <f t="shared" si="1"/>
        <v>0</v>
      </c>
      <c r="M24" s="121">
        <f t="shared" si="1"/>
        <v>0</v>
      </c>
      <c r="O24" s="184"/>
    </row>
    <row r="25" spans="2:15" ht="18" customHeight="1" x14ac:dyDescent="0.3">
      <c r="B25" s="120" t="s">
        <v>165</v>
      </c>
      <c r="D25" s="179"/>
      <c r="E25" s="180"/>
      <c r="G25" s="179"/>
      <c r="H25" s="180"/>
      <c r="J25" s="143"/>
      <c r="L25" s="121">
        <f t="shared" si="1"/>
        <v>0</v>
      </c>
      <c r="M25" s="121">
        <f t="shared" si="1"/>
        <v>0</v>
      </c>
      <c r="O25" s="184"/>
    </row>
    <row r="26" spans="2:15" ht="18" customHeight="1" x14ac:dyDescent="0.3">
      <c r="B26" s="120" t="s">
        <v>173</v>
      </c>
      <c r="D26" s="179"/>
      <c r="E26" s="180"/>
      <c r="G26" s="179"/>
      <c r="H26" s="180"/>
      <c r="J26" s="186"/>
      <c r="K26" s="1" t="str">
        <f>IF(OR(AND(E26&lt;&gt;"",J26=""),AND(H26&lt;&gt;"",J26="")),"Enter # FTE","")</f>
        <v/>
      </c>
      <c r="L26" s="121">
        <f t="shared" ref="L26:M29" si="2">D26+G26</f>
        <v>0</v>
      </c>
      <c r="M26" s="121">
        <f t="shared" si="2"/>
        <v>0</v>
      </c>
      <c r="O26" s="184"/>
    </row>
    <row r="27" spans="2:15" ht="18" customHeight="1" x14ac:dyDescent="0.3">
      <c r="B27" s="120" t="s">
        <v>174</v>
      </c>
      <c r="D27" s="179"/>
      <c r="E27" s="180"/>
      <c r="G27" s="179"/>
      <c r="H27" s="180"/>
      <c r="J27" s="187"/>
      <c r="K27" s="1" t="str">
        <f>IF(OR(AND(E27&lt;&gt;"",J27=""),AND(H27&lt;&gt;"",J27="")),"Enter # FTE","")</f>
        <v/>
      </c>
      <c r="L27" s="121">
        <f t="shared" si="2"/>
        <v>0</v>
      </c>
      <c r="M27" s="121">
        <f t="shared" si="2"/>
        <v>0</v>
      </c>
      <c r="O27" s="184"/>
    </row>
    <row r="28" spans="2:15" ht="18" customHeight="1" x14ac:dyDescent="0.3">
      <c r="B28" s="120" t="s">
        <v>177</v>
      </c>
      <c r="D28" s="179"/>
      <c r="E28" s="180"/>
      <c r="G28" s="179"/>
      <c r="H28" s="180"/>
      <c r="J28" s="187"/>
      <c r="K28" s="1" t="str">
        <f>IF(OR(AND(E28&lt;&gt;"",J28=""),AND(H28&lt;&gt;"",J28="")),"Enter # FTE","")</f>
        <v/>
      </c>
      <c r="L28" s="121">
        <f>D28+G28</f>
        <v>0</v>
      </c>
      <c r="M28" s="121">
        <f>E28+H28</f>
        <v>0</v>
      </c>
      <c r="O28" s="184"/>
    </row>
    <row r="29" spans="2:15" ht="18" customHeight="1" x14ac:dyDescent="0.3">
      <c r="B29" s="120" t="s">
        <v>172</v>
      </c>
      <c r="D29" s="179"/>
      <c r="E29" s="180"/>
      <c r="G29" s="179"/>
      <c r="H29" s="180"/>
      <c r="J29" s="188"/>
      <c r="K29" s="1" t="str">
        <f>IF(OR(AND(E29&lt;&gt;"",J29=""),AND(H29&lt;&gt;"",J29="")),"Enter # FTE","")</f>
        <v/>
      </c>
      <c r="L29" s="121">
        <f t="shared" si="2"/>
        <v>0</v>
      </c>
      <c r="M29" s="121">
        <f t="shared" si="2"/>
        <v>0</v>
      </c>
      <c r="O29" s="184"/>
    </row>
    <row r="30" spans="2:15" ht="18" customHeight="1" x14ac:dyDescent="0.3">
      <c r="B30" s="120" t="s">
        <v>175</v>
      </c>
      <c r="D30" s="179"/>
      <c r="E30" s="180"/>
      <c r="G30" s="179"/>
      <c r="H30" s="180"/>
      <c r="J30" s="143"/>
      <c r="L30" s="121">
        <f>D30+G30</f>
        <v>0</v>
      </c>
      <c r="M30" s="121">
        <f>E30+H30</f>
        <v>0</v>
      </c>
      <c r="O30" s="184"/>
    </row>
    <row r="31" spans="2:15" ht="18" customHeight="1" x14ac:dyDescent="0.3">
      <c r="B31" s="120" t="s">
        <v>176</v>
      </c>
      <c r="D31" s="181"/>
      <c r="E31" s="182"/>
      <c r="G31" s="181"/>
      <c r="H31" s="182"/>
      <c r="J31" s="143"/>
      <c r="L31" s="121">
        <f>D31+G31</f>
        <v>0</v>
      </c>
      <c r="M31" s="121">
        <f>E31+H31</f>
        <v>0</v>
      </c>
      <c r="O31" s="185"/>
    </row>
    <row r="32" spans="2:15" ht="18" customHeight="1" x14ac:dyDescent="0.3">
      <c r="B32" s="143"/>
      <c r="C32" s="143"/>
      <c r="D32" s="143"/>
      <c r="E32" s="143"/>
      <c r="F32" s="143"/>
      <c r="G32" s="143"/>
      <c r="H32" s="143"/>
      <c r="I32" s="143"/>
      <c r="J32" s="143"/>
      <c r="K32" s="143"/>
      <c r="L32" s="143"/>
      <c r="M32" s="143"/>
      <c r="N32" s="143"/>
      <c r="O32" s="143"/>
    </row>
    <row r="33" spans="2:15" ht="18" customHeight="1" x14ac:dyDescent="0.3">
      <c r="B33" s="117" t="s">
        <v>169</v>
      </c>
      <c r="D33" s="121"/>
      <c r="E33" s="121"/>
      <c r="G33" s="121"/>
      <c r="H33" s="121"/>
    </row>
    <row r="34" spans="2:15" ht="18" customHeight="1" x14ac:dyDescent="0.3">
      <c r="B34" s="159" t="s">
        <v>30</v>
      </c>
      <c r="D34" s="177"/>
      <c r="E34" s="178"/>
      <c r="G34" s="177"/>
      <c r="H34" s="178"/>
      <c r="J34" s="186"/>
      <c r="L34" s="121">
        <f t="shared" ref="L34:M36" si="3">D34+G34</f>
        <v>0</v>
      </c>
      <c r="M34" s="121">
        <f t="shared" si="3"/>
        <v>0</v>
      </c>
      <c r="O34" s="183"/>
    </row>
    <row r="35" spans="2:15" ht="18" customHeight="1" x14ac:dyDescent="0.3">
      <c r="B35" s="159" t="s">
        <v>30</v>
      </c>
      <c r="D35" s="179"/>
      <c r="E35" s="180"/>
      <c r="G35" s="179"/>
      <c r="H35" s="180"/>
      <c r="J35" s="187"/>
      <c r="L35" s="121">
        <f t="shared" si="3"/>
        <v>0</v>
      </c>
      <c r="M35" s="121">
        <f t="shared" si="3"/>
        <v>0</v>
      </c>
      <c r="O35" s="184"/>
    </row>
    <row r="36" spans="2:15" ht="18" customHeight="1" x14ac:dyDescent="0.3">
      <c r="B36" s="159" t="s">
        <v>30</v>
      </c>
      <c r="D36" s="181"/>
      <c r="E36" s="182"/>
      <c r="G36" s="181"/>
      <c r="H36" s="182"/>
      <c r="J36" s="188"/>
      <c r="L36" s="121">
        <f t="shared" si="3"/>
        <v>0</v>
      </c>
      <c r="M36" s="121">
        <f t="shared" si="3"/>
        <v>0</v>
      </c>
      <c r="O36" s="185"/>
    </row>
    <row r="37" spans="2:15" ht="19.5" customHeight="1" x14ac:dyDescent="0.3">
      <c r="B37" s="143"/>
      <c r="C37" s="143"/>
      <c r="D37" s="143"/>
      <c r="E37" s="143"/>
      <c r="F37" s="143"/>
      <c r="G37" s="143"/>
      <c r="H37" s="143"/>
      <c r="I37" s="143"/>
      <c r="J37" s="143"/>
      <c r="K37" s="143"/>
      <c r="L37" s="143"/>
      <c r="M37" s="143"/>
      <c r="N37" s="143"/>
      <c r="O37" s="143"/>
    </row>
    <row r="38" spans="2:15" ht="18" customHeight="1" x14ac:dyDescent="0.3">
      <c r="B38" s="117" t="s">
        <v>170</v>
      </c>
      <c r="D38" s="121">
        <f>SUM(D10:D36)</f>
        <v>0</v>
      </c>
      <c r="E38" s="121">
        <f>SUM(E10:E36)</f>
        <v>0</v>
      </c>
      <c r="G38" s="121">
        <f>SUM(G10:G36)</f>
        <v>0</v>
      </c>
      <c r="H38" s="121">
        <f>SUM(H10:H36)</f>
        <v>0</v>
      </c>
      <c r="J38" s="123"/>
      <c r="L38" s="121">
        <f>SUM(L10:L36)</f>
        <v>0</v>
      </c>
      <c r="M38" s="121">
        <f>SUM(M10:M36)</f>
        <v>0</v>
      </c>
    </row>
    <row r="39" spans="2:15" x14ac:dyDescent="0.3">
      <c r="D39" s="119"/>
      <c r="E39" s="119"/>
      <c r="G39" s="119"/>
      <c r="H39" s="119"/>
      <c r="M39" s="26"/>
    </row>
    <row r="40" spans="2:15" ht="15" thickBot="1" x14ac:dyDescent="0.35">
      <c r="B40" s="1" t="s">
        <v>171</v>
      </c>
      <c r="D40" s="231">
        <f>D38+E38</f>
        <v>0</v>
      </c>
      <c r="E40" s="231"/>
      <c r="F40" s="1"/>
      <c r="G40" s="231">
        <f>G38+H38</f>
        <v>0</v>
      </c>
      <c r="H40" s="231"/>
      <c r="I40" s="1"/>
      <c r="J40" s="122">
        <f>SUM(J10:J36)</f>
        <v>0</v>
      </c>
      <c r="L40" s="231">
        <f>L38+M38</f>
        <v>0</v>
      </c>
      <c r="M40" s="231"/>
    </row>
    <row r="41" spans="2:15" ht="15" thickTop="1" x14ac:dyDescent="0.3"/>
    <row r="42" spans="2:15" x14ac:dyDescent="0.3">
      <c r="J42" s="76" t="s">
        <v>220</v>
      </c>
      <c r="L42" s="229">
        <f>D5-L40</f>
        <v>0</v>
      </c>
      <c r="M42" s="229"/>
    </row>
    <row r="44" spans="2:15" x14ac:dyDescent="0.3">
      <c r="I44" s="124"/>
      <c r="J44" s="124"/>
      <c r="K44" s="124"/>
      <c r="L44" s="228" t="str">
        <f>IF(L40&gt;0,"Figures should align with your 2025/2026 audited financial statements.","")</f>
        <v/>
      </c>
      <c r="M44" s="228"/>
      <c r="N44" s="228"/>
      <c r="O44" s="228"/>
    </row>
  </sheetData>
  <sheetProtection algorithmName="SHA-512" hashValue="gtqumXzgcL/p3PLKmUru3EWFb7rXPaQRbQ86ByVTEFGFbW24CKFsG0GIx6zh8DqgjVNF/zGUDgHwg3Z5uzXRYQ==" saltValue="nYRCdugbZIH87b/s9YlcRw==" spinCount="100000" sheet="1" objects="1" scenarios="1"/>
  <mergeCells count="11">
    <mergeCell ref="O7:O8"/>
    <mergeCell ref="B1:O1"/>
    <mergeCell ref="L44:O44"/>
    <mergeCell ref="L42:M42"/>
    <mergeCell ref="J7:J8"/>
    <mergeCell ref="D7:E7"/>
    <mergeCell ref="G7:H7"/>
    <mergeCell ref="L7:M7"/>
    <mergeCell ref="D40:E40"/>
    <mergeCell ref="G40:H40"/>
    <mergeCell ref="L40:M40"/>
  </mergeCells>
  <conditionalFormatting sqref="K10:K12">
    <cfRule type="cellIs" dxfId="5" priority="11" operator="equal">
      <formula>"Enter # FTE"</formula>
    </cfRule>
  </conditionalFormatting>
  <conditionalFormatting sqref="K19:K21">
    <cfRule type="cellIs" dxfId="4" priority="8" operator="equal">
      <formula>"Enter # FTE"</formula>
    </cfRule>
  </conditionalFormatting>
  <conditionalFormatting sqref="K26:K29">
    <cfRule type="cellIs" dxfId="3" priority="4" operator="equal">
      <formula>"Enter # FTE"</formula>
    </cfRule>
  </conditionalFormatting>
  <conditionalFormatting sqref="L44">
    <cfRule type="cellIs" dxfId="2" priority="14" operator="notEqual">
      <formula>""</formula>
    </cfRule>
  </conditionalFormatting>
  <conditionalFormatting sqref="M39">
    <cfRule type="cellIs" dxfId="1" priority="15" operator="equal">
      <formula>"ERROR"</formula>
    </cfRule>
  </conditionalFormatting>
  <printOptions horizontalCentered="1"/>
  <pageMargins left="0" right="0" top="0" bottom="0" header="0.31496062992125984" footer="0.31496062992125984"/>
  <pageSetup scale="48" orientation="landscape"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1:N25"/>
  <sheetViews>
    <sheetView zoomScale="85" zoomScaleNormal="85" workbookViewId="0">
      <selection activeCell="C11" sqref="C11"/>
    </sheetView>
  </sheetViews>
  <sheetFormatPr defaultColWidth="9.109375" defaultRowHeight="14.4" x14ac:dyDescent="0.3"/>
  <cols>
    <col min="1" max="1" width="2.6640625" customWidth="1"/>
    <col min="2" max="2" width="13.44140625" customWidth="1"/>
    <col min="3" max="4" width="14.6640625" customWidth="1"/>
    <col min="5" max="5" width="25.5546875" customWidth="1"/>
    <col min="6" max="6" width="16.6640625" customWidth="1"/>
    <col min="7" max="8" width="15.6640625" customWidth="1"/>
    <col min="9" max="10" width="14.5546875" customWidth="1"/>
    <col min="11" max="12" width="18.33203125" customWidth="1"/>
    <col min="13" max="13" width="17" customWidth="1"/>
    <col min="14" max="14" width="90.6640625" customWidth="1"/>
  </cols>
  <sheetData>
    <row r="1" spans="2:14" ht="39.9" customHeight="1" x14ac:dyDescent="0.3">
      <c r="B1" s="221" t="s">
        <v>129</v>
      </c>
      <c r="C1" s="221"/>
      <c r="D1" s="221"/>
      <c r="E1" s="221"/>
      <c r="F1" s="221"/>
      <c r="G1" s="221"/>
      <c r="H1" s="221"/>
      <c r="I1" s="221"/>
      <c r="J1" s="221"/>
      <c r="K1" s="221"/>
      <c r="L1" s="221"/>
      <c r="M1" s="221"/>
      <c r="N1" s="221"/>
    </row>
    <row r="2" spans="2:14" x14ac:dyDescent="0.3">
      <c r="B2" s="55" t="s">
        <v>33</v>
      </c>
      <c r="C2" s="222" t="str">
        <f>IF(ISERROR(VLOOKUP(CEF!A1,SD,2,FALSE)),"",VLOOKUP(CEF!A1,SD,2,FALSE))</f>
        <v/>
      </c>
      <c r="D2" s="222"/>
      <c r="E2" s="222"/>
      <c r="N2" s="26"/>
    </row>
    <row r="3" spans="2:14" x14ac:dyDescent="0.3">
      <c r="B3" s="55"/>
      <c r="C3" s="35"/>
      <c r="D3" s="35"/>
      <c r="E3" s="35"/>
      <c r="N3" s="26"/>
    </row>
    <row r="4" spans="2:14" x14ac:dyDescent="0.3">
      <c r="B4" s="55"/>
      <c r="E4" s="71" t="s">
        <v>12</v>
      </c>
      <c r="F4" s="99"/>
    </row>
    <row r="5" spans="2:14" x14ac:dyDescent="0.3">
      <c r="B5" s="55" t="s">
        <v>221</v>
      </c>
      <c r="D5" s="1"/>
      <c r="E5" s="72">
        <f>IF(CEF!A1=1,0,VLOOKUP(CEF!A1,CEF,7,FALSE))</f>
        <v>0</v>
      </c>
      <c r="F5" s="98"/>
      <c r="G5" s="98"/>
    </row>
    <row r="7" spans="2:14" x14ac:dyDescent="0.3">
      <c r="G7" s="241" t="s">
        <v>192</v>
      </c>
      <c r="H7" s="242"/>
      <c r="I7" s="242"/>
      <c r="J7" s="242"/>
      <c r="K7" s="242"/>
      <c r="L7" s="242"/>
    </row>
    <row r="8" spans="2:14" x14ac:dyDescent="0.3">
      <c r="B8" s="1"/>
    </row>
    <row r="9" spans="2:14" ht="15" customHeight="1" x14ac:dyDescent="0.3">
      <c r="B9" s="239" t="s">
        <v>161</v>
      </c>
      <c r="C9" s="243" t="s">
        <v>133</v>
      </c>
      <c r="D9" s="234" t="s">
        <v>132</v>
      </c>
      <c r="E9" s="232" t="s">
        <v>22</v>
      </c>
      <c r="F9" s="239" t="s">
        <v>53</v>
      </c>
      <c r="G9" s="234" t="s">
        <v>54</v>
      </c>
      <c r="H9" s="232" t="s">
        <v>23</v>
      </c>
      <c r="I9" s="232" t="s">
        <v>24</v>
      </c>
      <c r="J9" s="232" t="s">
        <v>52</v>
      </c>
      <c r="K9" s="236" t="s">
        <v>223</v>
      </c>
      <c r="L9" s="237"/>
      <c r="M9" s="238"/>
      <c r="N9" s="232" t="s">
        <v>11</v>
      </c>
    </row>
    <row r="10" spans="2:14" ht="28.8" x14ac:dyDescent="0.3">
      <c r="B10" s="240"/>
      <c r="C10" s="230"/>
      <c r="D10" s="235"/>
      <c r="E10" s="233"/>
      <c r="F10" s="240"/>
      <c r="G10" s="235"/>
      <c r="H10" s="233"/>
      <c r="I10" s="233"/>
      <c r="J10" s="233"/>
      <c r="K10" s="141" t="s">
        <v>157</v>
      </c>
      <c r="L10" s="141" t="s">
        <v>156</v>
      </c>
      <c r="M10" s="141" t="s">
        <v>155</v>
      </c>
      <c r="N10" s="233"/>
    </row>
    <row r="11" spans="2:14" x14ac:dyDescent="0.3">
      <c r="B11" s="161" t="s">
        <v>143</v>
      </c>
      <c r="C11" s="208"/>
      <c r="D11" s="209"/>
      <c r="E11" s="81" t="s">
        <v>25</v>
      </c>
      <c r="F11" s="208"/>
      <c r="G11" s="209"/>
      <c r="H11" s="194">
        <f>SUM(F11:G11)</f>
        <v>0</v>
      </c>
      <c r="I11" s="189"/>
      <c r="J11" s="197">
        <f>H11*I11</f>
        <v>0</v>
      </c>
      <c r="K11" s="179"/>
      <c r="L11" s="179"/>
      <c r="M11" s="200">
        <f>J11-SUM(K11:L11)</f>
        <v>0</v>
      </c>
      <c r="N11" s="204"/>
    </row>
    <row r="12" spans="2:14" x14ac:dyDescent="0.3">
      <c r="B12" s="144"/>
      <c r="C12" s="145"/>
      <c r="D12" s="146"/>
      <c r="E12" s="82" t="s">
        <v>26</v>
      </c>
      <c r="F12" s="210"/>
      <c r="G12" s="211"/>
      <c r="H12" s="195">
        <f t="shared" ref="H12:H14" si="0">SUM(F12:G12)</f>
        <v>0</v>
      </c>
      <c r="I12" s="190"/>
      <c r="J12" s="198">
        <f t="shared" ref="J12:J20" si="1">H12*I12</f>
        <v>0</v>
      </c>
      <c r="K12" s="179"/>
      <c r="L12" s="179"/>
      <c r="M12" s="201">
        <f>J12-SUM(K12:L12)</f>
        <v>0</v>
      </c>
      <c r="N12" s="205"/>
    </row>
    <row r="13" spans="2:14" x14ac:dyDescent="0.3">
      <c r="B13" s="147"/>
      <c r="C13" s="143"/>
      <c r="D13" s="148"/>
      <c r="E13" s="82" t="s">
        <v>27</v>
      </c>
      <c r="F13" s="210"/>
      <c r="G13" s="211"/>
      <c r="H13" s="195">
        <f>SUM(F13:G13)</f>
        <v>0</v>
      </c>
      <c r="I13" s="190"/>
      <c r="J13" s="198">
        <f t="shared" si="1"/>
        <v>0</v>
      </c>
      <c r="K13" s="179"/>
      <c r="L13" s="179"/>
      <c r="M13" s="201">
        <f t="shared" ref="M13:M20" si="2">J13-SUM(K13:L13)</f>
        <v>0</v>
      </c>
      <c r="N13" s="205"/>
    </row>
    <row r="14" spans="2:14" x14ac:dyDescent="0.3">
      <c r="B14" s="147"/>
      <c r="C14" s="143"/>
      <c r="D14" s="148"/>
      <c r="E14" s="82" t="s">
        <v>29</v>
      </c>
      <c r="F14" s="210"/>
      <c r="G14" s="211"/>
      <c r="H14" s="195">
        <f t="shared" si="0"/>
        <v>0</v>
      </c>
      <c r="I14" s="190"/>
      <c r="J14" s="198">
        <f t="shared" si="1"/>
        <v>0</v>
      </c>
      <c r="K14" s="179"/>
      <c r="L14" s="179"/>
      <c r="M14" s="201">
        <f t="shared" si="2"/>
        <v>0</v>
      </c>
      <c r="N14" s="205"/>
    </row>
    <row r="15" spans="2:14" x14ac:dyDescent="0.3">
      <c r="B15" s="147"/>
      <c r="C15" s="143"/>
      <c r="D15" s="148"/>
      <c r="E15" s="82" t="s">
        <v>147</v>
      </c>
      <c r="F15" s="210"/>
      <c r="G15" s="211"/>
      <c r="H15" s="195">
        <f t="shared" ref="H15:H17" si="3">SUM(F15:G15)</f>
        <v>0</v>
      </c>
      <c r="I15" s="190"/>
      <c r="J15" s="198">
        <f t="shared" si="1"/>
        <v>0</v>
      </c>
      <c r="K15" s="179"/>
      <c r="L15" s="179"/>
      <c r="M15" s="201">
        <f t="shared" si="2"/>
        <v>0</v>
      </c>
      <c r="N15" s="205"/>
    </row>
    <row r="16" spans="2:14" x14ac:dyDescent="0.3">
      <c r="B16" s="147"/>
      <c r="C16" s="143"/>
      <c r="D16" s="148"/>
      <c r="E16" s="82" t="s">
        <v>148</v>
      </c>
      <c r="F16" s="210"/>
      <c r="G16" s="211"/>
      <c r="H16" s="195">
        <f t="shared" si="3"/>
        <v>0</v>
      </c>
      <c r="I16" s="190"/>
      <c r="J16" s="198">
        <f t="shared" si="1"/>
        <v>0</v>
      </c>
      <c r="K16" s="179"/>
      <c r="L16" s="179"/>
      <c r="M16" s="201">
        <f t="shared" si="2"/>
        <v>0</v>
      </c>
      <c r="N16" s="205"/>
    </row>
    <row r="17" spans="2:14" x14ac:dyDescent="0.3">
      <c r="B17" s="147"/>
      <c r="C17" s="143"/>
      <c r="D17" s="148"/>
      <c r="E17" s="82" t="s">
        <v>146</v>
      </c>
      <c r="F17" s="210"/>
      <c r="G17" s="211"/>
      <c r="H17" s="195">
        <f t="shared" si="3"/>
        <v>0</v>
      </c>
      <c r="I17" s="190"/>
      <c r="J17" s="198">
        <f t="shared" si="1"/>
        <v>0</v>
      </c>
      <c r="K17" s="179"/>
      <c r="L17" s="179"/>
      <c r="M17" s="201">
        <f t="shared" si="2"/>
        <v>0</v>
      </c>
      <c r="N17" s="205"/>
    </row>
    <row r="18" spans="2:14" x14ac:dyDescent="0.3">
      <c r="B18" s="147"/>
      <c r="C18" s="143"/>
      <c r="D18" s="148"/>
      <c r="E18" s="82" t="s">
        <v>28</v>
      </c>
      <c r="F18" s="210"/>
      <c r="G18" s="211"/>
      <c r="H18" s="195">
        <f t="shared" ref="H18:H20" si="4">SUM(F18:G18)</f>
        <v>0</v>
      </c>
      <c r="I18" s="190"/>
      <c r="J18" s="198">
        <f t="shared" si="1"/>
        <v>0</v>
      </c>
      <c r="K18" s="179"/>
      <c r="L18" s="179"/>
      <c r="M18" s="201">
        <f t="shared" si="2"/>
        <v>0</v>
      </c>
      <c r="N18" s="205"/>
    </row>
    <row r="19" spans="2:14" x14ac:dyDescent="0.3">
      <c r="B19" s="147"/>
      <c r="C19" s="143"/>
      <c r="D19" s="148"/>
      <c r="E19" s="82" t="s">
        <v>151</v>
      </c>
      <c r="F19" s="210"/>
      <c r="G19" s="211"/>
      <c r="H19" s="195">
        <f t="shared" ref="H19" si="5">SUM(F19:G19)</f>
        <v>0</v>
      </c>
      <c r="I19" s="190"/>
      <c r="J19" s="198">
        <f t="shared" si="1"/>
        <v>0</v>
      </c>
      <c r="K19" s="179"/>
      <c r="L19" s="179"/>
      <c r="M19" s="201">
        <f t="shared" si="2"/>
        <v>0</v>
      </c>
      <c r="N19" s="205"/>
    </row>
    <row r="20" spans="2:14" x14ac:dyDescent="0.3">
      <c r="B20" s="147"/>
      <c r="C20" s="143"/>
      <c r="D20" s="148"/>
      <c r="E20" s="207" t="s">
        <v>30</v>
      </c>
      <c r="F20" s="212"/>
      <c r="G20" s="213"/>
      <c r="H20" s="196">
        <f t="shared" si="4"/>
        <v>0</v>
      </c>
      <c r="I20" s="191"/>
      <c r="J20" s="199">
        <f t="shared" si="1"/>
        <v>0</v>
      </c>
      <c r="K20" s="179"/>
      <c r="L20" s="179"/>
      <c r="M20" s="201">
        <f t="shared" si="2"/>
        <v>0</v>
      </c>
      <c r="N20" s="206"/>
    </row>
    <row r="21" spans="2:14" s="80" customFormat="1" ht="18" customHeight="1" x14ac:dyDescent="0.3">
      <c r="B21" s="149"/>
      <c r="C21" s="150"/>
      <c r="D21" s="151"/>
      <c r="E21" s="142" t="s">
        <v>12</v>
      </c>
      <c r="F21" s="85">
        <f>SUM(F11:F20)</f>
        <v>0</v>
      </c>
      <c r="G21" s="86">
        <f>SUM(G11:G20)</f>
        <v>0</v>
      </c>
      <c r="H21" s="87">
        <f>SUM(H11:H20)</f>
        <v>0</v>
      </c>
      <c r="I21" s="83">
        <f>+IFERROR(J21/H21,0)</f>
        <v>0</v>
      </c>
      <c r="J21" s="83">
        <f>SUM(J11:J20)</f>
        <v>0</v>
      </c>
      <c r="K21" s="192">
        <f>SUM(K11:K20)</f>
        <v>0</v>
      </c>
      <c r="L21" s="193">
        <f>SUM(L11:L20)</f>
        <v>0</v>
      </c>
      <c r="M21" s="202">
        <f>SUM(M11:M20)</f>
        <v>0</v>
      </c>
      <c r="N21" s="203"/>
    </row>
    <row r="23" spans="2:14" ht="15" customHeight="1" x14ac:dyDescent="0.3">
      <c r="H23" s="160"/>
      <c r="I23" s="160"/>
      <c r="K23" s="76" t="s">
        <v>222</v>
      </c>
      <c r="L23" s="72">
        <f>E5-SUM(K21:L21)</f>
        <v>0</v>
      </c>
      <c r="M23" s="109"/>
    </row>
    <row r="25" spans="2:14" ht="15" customHeight="1" x14ac:dyDescent="0.3">
      <c r="L25" s="223" t="str">
        <f>IF(J21&gt;0,"Figures should align with your 2025/2026 audited financial statements.","")</f>
        <v/>
      </c>
      <c r="M25" s="223"/>
      <c r="N25" s="223"/>
    </row>
  </sheetData>
  <sheetProtection algorithmName="SHA-512" hashValue="7TRbaNZ0m0latU+3WL0DKYsUGhn7z3mr9xSiLWLyk7XF3wN60/Y/VOow0zuJ/TZHm7xrchdQfy9oc5h4yRI4Zg==" saltValue="5k8/0CvAVGOzLJ7NkcUYcA==" spinCount="100000" sheet="1" objects="1" scenarios="1"/>
  <mergeCells count="15">
    <mergeCell ref="B1:N1"/>
    <mergeCell ref="G7:L7"/>
    <mergeCell ref="C2:E2"/>
    <mergeCell ref="J9:J10"/>
    <mergeCell ref="C9:C10"/>
    <mergeCell ref="D9:D10"/>
    <mergeCell ref="E9:E10"/>
    <mergeCell ref="F9:F10"/>
    <mergeCell ref="I9:I10"/>
    <mergeCell ref="H9:H10"/>
    <mergeCell ref="L25:N25"/>
    <mergeCell ref="N9:N10"/>
    <mergeCell ref="G9:G10"/>
    <mergeCell ref="K9:M9"/>
    <mergeCell ref="B9:B10"/>
  </mergeCells>
  <conditionalFormatting sqref="L25">
    <cfRule type="cellIs" dxfId="0" priority="1" operator="notEqual">
      <formula>""</formula>
    </cfRule>
  </conditionalFormatting>
  <printOptions horizontalCentered="1"/>
  <pageMargins left="0.19685039370078741" right="0.19685039370078741" top="0.19685039370078741" bottom="0.19685039370078741" header="0" footer="0"/>
  <pageSetup scale="51" orientation="landscape" r:id="rId1"/>
  <ignoredErrors>
    <ignoredError sqref="I21 H19" formula="1"/>
  </ignoredErrors>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0000"/>
  </sheetPr>
  <dimension ref="A1:F409"/>
  <sheetViews>
    <sheetView workbookViewId="0">
      <pane ySplit="2" topLeftCell="A3" activePane="bottomLeft" state="frozen"/>
      <selection activeCell="A3" sqref="A3"/>
      <selection pane="bottomLeft" activeCell="F2" sqref="F2"/>
    </sheetView>
  </sheetViews>
  <sheetFormatPr defaultRowHeight="14.4" x14ac:dyDescent="0.3"/>
  <cols>
    <col min="1" max="1" width="28.5546875" style="44" bestFit="1" customWidth="1"/>
    <col min="2" max="2" width="46.5546875" bestFit="1" customWidth="1"/>
    <col min="3" max="3" width="49.6640625" customWidth="1"/>
    <col min="4" max="4" width="39.6640625" customWidth="1"/>
    <col min="5" max="5" width="12.44140625" customWidth="1"/>
    <col min="6" max="6" width="34.6640625" style="52" customWidth="1"/>
  </cols>
  <sheetData>
    <row r="1" spans="1:6" x14ac:dyDescent="0.3">
      <c r="F1" s="48" t="s">
        <v>33</v>
      </c>
    </row>
    <row r="2" spans="1:6" x14ac:dyDescent="0.3">
      <c r="A2" s="45" t="s">
        <v>34</v>
      </c>
      <c r="B2" s="3" t="s">
        <v>35</v>
      </c>
      <c r="C2" s="3" t="s">
        <v>36</v>
      </c>
      <c r="D2" s="3" t="s">
        <v>37</v>
      </c>
      <c r="E2" s="3" t="s">
        <v>51</v>
      </c>
      <c r="F2" s="49" t="str">
        <f>'BCTF Staffing'!C2</f>
        <v/>
      </c>
    </row>
    <row r="3" spans="1:6" x14ac:dyDescent="0.3">
      <c r="A3" s="46" t="s">
        <v>38</v>
      </c>
      <c r="B3" s="4" t="s">
        <v>12</v>
      </c>
      <c r="C3" s="5" t="s">
        <v>152</v>
      </c>
      <c r="D3" s="5"/>
      <c r="E3" s="5"/>
      <c r="F3" s="50">
        <f>'BCTF Staffing'!F5</f>
        <v>0</v>
      </c>
    </row>
    <row r="4" spans="1:6" x14ac:dyDescent="0.3">
      <c r="A4" s="47" t="s">
        <v>38</v>
      </c>
      <c r="B4" s="5" t="s">
        <v>12</v>
      </c>
      <c r="C4" s="5" t="s">
        <v>149</v>
      </c>
      <c r="D4" s="5"/>
      <c r="E4" s="5"/>
      <c r="F4" s="50">
        <f>'BCTF Staffing'!F7</f>
        <v>0</v>
      </c>
    </row>
    <row r="5" spans="1:6" x14ac:dyDescent="0.3">
      <c r="A5" s="47" t="s">
        <v>38</v>
      </c>
      <c r="B5" s="5" t="s">
        <v>12</v>
      </c>
      <c r="C5" s="5" t="s">
        <v>226</v>
      </c>
      <c r="D5" s="5"/>
      <c r="E5" s="5"/>
      <c r="F5" s="50">
        <f>'BCTF Staffing'!F9</f>
        <v>0</v>
      </c>
    </row>
    <row r="6" spans="1:6" x14ac:dyDescent="0.3">
      <c r="A6" s="47" t="s">
        <v>38</v>
      </c>
      <c r="B6" s="4" t="s">
        <v>13</v>
      </c>
      <c r="C6" s="5" t="s">
        <v>17</v>
      </c>
      <c r="D6" s="5"/>
      <c r="E6" s="5"/>
      <c r="F6" s="53">
        <f>'BCTF Staffing'!C13</f>
        <v>0</v>
      </c>
    </row>
    <row r="7" spans="1:6" x14ac:dyDescent="0.3">
      <c r="A7" s="47" t="s">
        <v>38</v>
      </c>
      <c r="B7" s="5" t="s">
        <v>13</v>
      </c>
      <c r="C7" s="5" t="s">
        <v>18</v>
      </c>
      <c r="D7" s="5"/>
      <c r="E7" s="5"/>
      <c r="F7" s="53">
        <f>'BCTF Staffing'!C14</f>
        <v>0</v>
      </c>
    </row>
    <row r="8" spans="1:6" x14ac:dyDescent="0.3">
      <c r="A8" s="47" t="s">
        <v>38</v>
      </c>
      <c r="B8" s="5" t="s">
        <v>13</v>
      </c>
      <c r="C8" s="5" t="s">
        <v>39</v>
      </c>
      <c r="D8" s="5"/>
      <c r="E8" s="5"/>
      <c r="F8" s="53">
        <f>'BCTF Staffing'!C15</f>
        <v>0</v>
      </c>
    </row>
    <row r="9" spans="1:6" x14ac:dyDescent="0.3">
      <c r="A9" s="47" t="s">
        <v>38</v>
      </c>
      <c r="B9" s="5" t="s">
        <v>13</v>
      </c>
      <c r="C9" s="5" t="s">
        <v>21</v>
      </c>
      <c r="D9" s="5"/>
      <c r="E9" s="5"/>
      <c r="F9" s="53">
        <f>'BCTF Staffing'!C16</f>
        <v>0</v>
      </c>
    </row>
    <row r="10" spans="1:6" x14ac:dyDescent="0.3">
      <c r="A10" s="47" t="s">
        <v>38</v>
      </c>
      <c r="B10" s="5" t="s">
        <v>13</v>
      </c>
      <c r="C10" s="5" t="s">
        <v>20</v>
      </c>
      <c r="D10" s="5"/>
      <c r="E10" s="5"/>
      <c r="F10" s="53">
        <f>'BCTF Staffing'!C17</f>
        <v>0</v>
      </c>
    </row>
    <row r="11" spans="1:6" x14ac:dyDescent="0.3">
      <c r="A11" s="47" t="s">
        <v>38</v>
      </c>
      <c r="B11" s="5" t="s">
        <v>13</v>
      </c>
      <c r="C11" s="5" t="s">
        <v>40</v>
      </c>
      <c r="D11" s="5"/>
      <c r="E11" s="5"/>
      <c r="F11" s="53">
        <f>'BCTF Staffing'!C18</f>
        <v>0</v>
      </c>
    </row>
    <row r="12" spans="1:6" x14ac:dyDescent="0.3">
      <c r="A12" s="47" t="s">
        <v>38</v>
      </c>
      <c r="B12" s="5" t="s">
        <v>13</v>
      </c>
      <c r="C12" s="5" t="s">
        <v>12</v>
      </c>
      <c r="D12" s="5"/>
      <c r="E12" s="5"/>
      <c r="F12" s="53">
        <f>'BCTF Staffing'!C19</f>
        <v>0</v>
      </c>
    </row>
    <row r="13" spans="1:6" x14ac:dyDescent="0.3">
      <c r="A13" s="47" t="s">
        <v>38</v>
      </c>
      <c r="B13" s="4" t="s">
        <v>14</v>
      </c>
      <c r="C13" s="5" t="s">
        <v>17</v>
      </c>
      <c r="D13" s="5"/>
      <c r="E13" s="5"/>
      <c r="F13" s="53">
        <f>'BCTF Staffing'!D13</f>
        <v>0</v>
      </c>
    </row>
    <row r="14" spans="1:6" x14ac:dyDescent="0.3">
      <c r="A14" s="47" t="s">
        <v>38</v>
      </c>
      <c r="B14" s="5" t="s">
        <v>14</v>
      </c>
      <c r="C14" s="5" t="s">
        <v>18</v>
      </c>
      <c r="D14" s="5"/>
      <c r="E14" s="5"/>
      <c r="F14" s="53">
        <f>'BCTF Staffing'!D14</f>
        <v>0</v>
      </c>
    </row>
    <row r="15" spans="1:6" x14ac:dyDescent="0.3">
      <c r="A15" s="47" t="s">
        <v>38</v>
      </c>
      <c r="B15" s="5" t="s">
        <v>14</v>
      </c>
      <c r="C15" s="5" t="s">
        <v>39</v>
      </c>
      <c r="D15" s="5"/>
      <c r="E15" s="5"/>
      <c r="F15" s="53">
        <f>'BCTF Staffing'!D15</f>
        <v>0</v>
      </c>
    </row>
    <row r="16" spans="1:6" x14ac:dyDescent="0.3">
      <c r="A16" s="47" t="s">
        <v>38</v>
      </c>
      <c r="B16" s="5" t="s">
        <v>14</v>
      </c>
      <c r="C16" s="5" t="s">
        <v>21</v>
      </c>
      <c r="D16" s="5"/>
      <c r="E16" s="5"/>
      <c r="F16" s="53">
        <f>'BCTF Staffing'!D16</f>
        <v>0</v>
      </c>
    </row>
    <row r="17" spans="1:6" x14ac:dyDescent="0.3">
      <c r="A17" s="47" t="s">
        <v>38</v>
      </c>
      <c r="B17" s="5" t="s">
        <v>14</v>
      </c>
      <c r="C17" s="5" t="s">
        <v>20</v>
      </c>
      <c r="D17" s="5"/>
      <c r="E17" s="5"/>
      <c r="F17" s="53">
        <f>'BCTF Staffing'!D17</f>
        <v>0</v>
      </c>
    </row>
    <row r="18" spans="1:6" x14ac:dyDescent="0.3">
      <c r="A18" s="47" t="s">
        <v>38</v>
      </c>
      <c r="B18" s="5" t="s">
        <v>14</v>
      </c>
      <c r="C18" s="5" t="s">
        <v>40</v>
      </c>
      <c r="D18" s="5"/>
      <c r="E18" s="5"/>
      <c r="F18" s="53">
        <f>'BCTF Staffing'!D18</f>
        <v>0</v>
      </c>
    </row>
    <row r="19" spans="1:6" x14ac:dyDescent="0.3">
      <c r="A19" s="47" t="s">
        <v>38</v>
      </c>
      <c r="B19" s="5" t="s">
        <v>14</v>
      </c>
      <c r="C19" s="5" t="s">
        <v>12</v>
      </c>
      <c r="D19" s="5"/>
      <c r="E19" s="5"/>
      <c r="F19" s="53">
        <f>'BCTF Staffing'!D19</f>
        <v>0</v>
      </c>
    </row>
    <row r="20" spans="1:6" x14ac:dyDescent="0.3">
      <c r="A20" s="47" t="s">
        <v>38</v>
      </c>
      <c r="B20" s="4" t="s">
        <v>15</v>
      </c>
      <c r="C20" s="5" t="s">
        <v>17</v>
      </c>
      <c r="D20" s="5"/>
      <c r="E20" s="5"/>
      <c r="F20" s="53">
        <f>'BCTF Staffing'!E13</f>
        <v>0</v>
      </c>
    </row>
    <row r="21" spans="1:6" x14ac:dyDescent="0.3">
      <c r="A21" s="47" t="s">
        <v>38</v>
      </c>
      <c r="B21" s="5" t="s">
        <v>15</v>
      </c>
      <c r="C21" s="5" t="s">
        <v>18</v>
      </c>
      <c r="D21" s="5"/>
      <c r="E21" s="5"/>
      <c r="F21" s="53">
        <f>'BCTF Staffing'!E14</f>
        <v>0</v>
      </c>
    </row>
    <row r="22" spans="1:6" x14ac:dyDescent="0.3">
      <c r="A22" s="47" t="s">
        <v>38</v>
      </c>
      <c r="B22" s="5" t="s">
        <v>15</v>
      </c>
      <c r="C22" s="5" t="s">
        <v>39</v>
      </c>
      <c r="D22" s="5"/>
      <c r="E22" s="5"/>
      <c r="F22" s="53">
        <f>'BCTF Staffing'!E15</f>
        <v>0</v>
      </c>
    </row>
    <row r="23" spans="1:6" x14ac:dyDescent="0.3">
      <c r="A23" s="47" t="s">
        <v>38</v>
      </c>
      <c r="B23" s="5" t="s">
        <v>15</v>
      </c>
      <c r="C23" s="5" t="s">
        <v>21</v>
      </c>
      <c r="D23" s="5"/>
      <c r="E23" s="5"/>
      <c r="F23" s="53">
        <f>'BCTF Staffing'!E16</f>
        <v>0</v>
      </c>
    </row>
    <row r="24" spans="1:6" x14ac:dyDescent="0.3">
      <c r="A24" s="47" t="s">
        <v>38</v>
      </c>
      <c r="B24" s="5" t="s">
        <v>15</v>
      </c>
      <c r="C24" s="5" t="s">
        <v>20</v>
      </c>
      <c r="D24" s="5"/>
      <c r="E24" s="5"/>
      <c r="F24" s="53">
        <f>'BCTF Staffing'!E17</f>
        <v>0</v>
      </c>
    </row>
    <row r="25" spans="1:6" x14ac:dyDescent="0.3">
      <c r="A25" s="47" t="s">
        <v>38</v>
      </c>
      <c r="B25" s="5" t="s">
        <v>15</v>
      </c>
      <c r="C25" s="5" t="s">
        <v>40</v>
      </c>
      <c r="D25" s="5"/>
      <c r="E25" s="5"/>
      <c r="F25" s="53">
        <f>'BCTF Staffing'!E18</f>
        <v>0</v>
      </c>
    </row>
    <row r="26" spans="1:6" x14ac:dyDescent="0.3">
      <c r="A26" s="47" t="s">
        <v>38</v>
      </c>
      <c r="B26" s="5" t="s">
        <v>15</v>
      </c>
      <c r="C26" s="5" t="s">
        <v>12</v>
      </c>
      <c r="D26" s="5"/>
      <c r="E26" s="5"/>
      <c r="F26" s="53">
        <f>'BCTF Staffing'!E19</f>
        <v>0</v>
      </c>
    </row>
    <row r="27" spans="1:6" x14ac:dyDescent="0.3">
      <c r="A27" s="47" t="s">
        <v>38</v>
      </c>
      <c r="B27" s="4" t="s">
        <v>16</v>
      </c>
      <c r="C27" s="5" t="s">
        <v>17</v>
      </c>
      <c r="D27" s="5"/>
      <c r="E27" s="5"/>
      <c r="F27" s="50">
        <f>'BCTF Staffing'!F13</f>
        <v>0</v>
      </c>
    </row>
    <row r="28" spans="1:6" x14ac:dyDescent="0.3">
      <c r="A28" s="47" t="s">
        <v>38</v>
      </c>
      <c r="B28" s="5" t="s">
        <v>16</v>
      </c>
      <c r="C28" s="5" t="s">
        <v>18</v>
      </c>
      <c r="D28" s="5"/>
      <c r="E28" s="5"/>
      <c r="F28" s="50">
        <f>'BCTF Staffing'!F14</f>
        <v>0</v>
      </c>
    </row>
    <row r="29" spans="1:6" x14ac:dyDescent="0.3">
      <c r="A29" s="47" t="s">
        <v>38</v>
      </c>
      <c r="B29" s="5" t="s">
        <v>16</v>
      </c>
      <c r="C29" s="5" t="s">
        <v>39</v>
      </c>
      <c r="D29" s="5"/>
      <c r="E29" s="5"/>
      <c r="F29" s="50">
        <f>'BCTF Staffing'!F15</f>
        <v>0</v>
      </c>
    </row>
    <row r="30" spans="1:6" x14ac:dyDescent="0.3">
      <c r="A30" s="47" t="s">
        <v>38</v>
      </c>
      <c r="B30" s="5" t="s">
        <v>16</v>
      </c>
      <c r="C30" s="5" t="s">
        <v>21</v>
      </c>
      <c r="D30" s="5"/>
      <c r="E30" s="5"/>
      <c r="F30" s="50">
        <f>'BCTF Staffing'!F16</f>
        <v>0</v>
      </c>
    </row>
    <row r="31" spans="1:6" x14ac:dyDescent="0.3">
      <c r="A31" s="47" t="s">
        <v>38</v>
      </c>
      <c r="B31" s="5" t="s">
        <v>16</v>
      </c>
      <c r="C31" s="5" t="s">
        <v>20</v>
      </c>
      <c r="D31" s="5"/>
      <c r="E31" s="5"/>
      <c r="F31" s="50">
        <f>'BCTF Staffing'!F17</f>
        <v>0</v>
      </c>
    </row>
    <row r="32" spans="1:6" x14ac:dyDescent="0.3">
      <c r="A32" s="47" t="s">
        <v>38</v>
      </c>
      <c r="B32" s="5" t="s">
        <v>16</v>
      </c>
      <c r="C32" s="5" t="s">
        <v>40</v>
      </c>
      <c r="D32" s="5"/>
      <c r="E32" s="5"/>
      <c r="F32" s="50">
        <f>'BCTF Staffing'!F18</f>
        <v>0</v>
      </c>
    </row>
    <row r="33" spans="1:6" x14ac:dyDescent="0.3">
      <c r="A33" s="47" t="s">
        <v>38</v>
      </c>
      <c r="B33" s="5" t="s">
        <v>16</v>
      </c>
      <c r="C33" s="5" t="s">
        <v>12</v>
      </c>
      <c r="D33" s="5"/>
      <c r="E33" s="5"/>
      <c r="F33" s="50">
        <f>'BCTF Staffing'!F19</f>
        <v>0</v>
      </c>
    </row>
    <row r="34" spans="1:6" x14ac:dyDescent="0.3">
      <c r="A34" s="47" t="s">
        <v>38</v>
      </c>
      <c r="B34" s="4" t="s">
        <v>0</v>
      </c>
      <c r="C34" s="5" t="s">
        <v>4</v>
      </c>
      <c r="D34" s="5"/>
      <c r="E34" s="5"/>
      <c r="F34" s="53">
        <f>'BCTF Staffing'!C23</f>
        <v>0</v>
      </c>
    </row>
    <row r="35" spans="1:6" x14ac:dyDescent="0.3">
      <c r="A35" s="47" t="s">
        <v>38</v>
      </c>
      <c r="B35" s="5" t="s">
        <v>0</v>
      </c>
      <c r="C35" s="5" t="s">
        <v>5</v>
      </c>
      <c r="D35" s="5"/>
      <c r="E35" s="5"/>
      <c r="F35" s="53">
        <f>'BCTF Staffing'!C24</f>
        <v>0</v>
      </c>
    </row>
    <row r="36" spans="1:6" x14ac:dyDescent="0.3">
      <c r="A36" s="47" t="s">
        <v>38</v>
      </c>
      <c r="B36" s="5" t="s">
        <v>0</v>
      </c>
      <c r="C36" s="5" t="s">
        <v>6</v>
      </c>
      <c r="D36" s="5"/>
      <c r="E36" s="5"/>
      <c r="F36" s="53">
        <f>'BCTF Staffing'!C25</f>
        <v>0</v>
      </c>
    </row>
    <row r="37" spans="1:6" x14ac:dyDescent="0.3">
      <c r="A37" s="47" t="s">
        <v>38</v>
      </c>
      <c r="B37" s="5" t="s">
        <v>0</v>
      </c>
      <c r="C37" s="5" t="s">
        <v>7</v>
      </c>
      <c r="D37" s="5"/>
      <c r="E37" s="5"/>
      <c r="F37" s="53">
        <f>'BCTF Staffing'!C26</f>
        <v>0</v>
      </c>
    </row>
    <row r="38" spans="1:6" x14ac:dyDescent="0.3">
      <c r="A38" s="47" t="s">
        <v>38</v>
      </c>
      <c r="B38" s="5" t="s">
        <v>0</v>
      </c>
      <c r="C38" s="5" t="s">
        <v>8</v>
      </c>
      <c r="D38" s="5"/>
      <c r="E38" s="5"/>
      <c r="F38" s="53">
        <f>'BCTF Staffing'!C27</f>
        <v>0</v>
      </c>
    </row>
    <row r="39" spans="1:6" x14ac:dyDescent="0.3">
      <c r="A39" s="47" t="s">
        <v>38</v>
      </c>
      <c r="B39" s="5" t="s">
        <v>0</v>
      </c>
      <c r="C39" s="5" t="s">
        <v>9</v>
      </c>
      <c r="D39" s="5"/>
      <c r="E39" s="5"/>
      <c r="F39" s="53">
        <f>'BCTF Staffing'!C28</f>
        <v>0</v>
      </c>
    </row>
    <row r="40" spans="1:6" x14ac:dyDescent="0.3">
      <c r="A40" s="47" t="s">
        <v>38</v>
      </c>
      <c r="B40" s="5" t="s">
        <v>0</v>
      </c>
      <c r="C40" s="5" t="s">
        <v>28</v>
      </c>
      <c r="D40" s="5"/>
      <c r="E40" s="5"/>
      <c r="F40" s="53">
        <f>'BCTF Staffing'!C29</f>
        <v>0</v>
      </c>
    </row>
    <row r="41" spans="1:6" x14ac:dyDescent="0.3">
      <c r="A41" s="47" t="s">
        <v>38</v>
      </c>
      <c r="B41" s="5" t="s">
        <v>0</v>
      </c>
      <c r="C41" s="5" t="s">
        <v>30</v>
      </c>
      <c r="D41" s="5"/>
      <c r="E41" s="5"/>
      <c r="F41" s="53">
        <f>'BCTF Staffing'!C30</f>
        <v>0</v>
      </c>
    </row>
    <row r="42" spans="1:6" x14ac:dyDescent="0.3">
      <c r="A42" s="47" t="s">
        <v>38</v>
      </c>
      <c r="B42" s="5" t="s">
        <v>0</v>
      </c>
      <c r="C42" s="5" t="s">
        <v>30</v>
      </c>
      <c r="D42" s="6" t="s">
        <v>41</v>
      </c>
      <c r="E42" s="6"/>
      <c r="F42" s="54" t="str">
        <f>'BCTF Staffing'!B30</f>
        <v>District Entered</v>
      </c>
    </row>
    <row r="43" spans="1:6" x14ac:dyDescent="0.3">
      <c r="A43" s="47" t="s">
        <v>38</v>
      </c>
      <c r="B43" s="5" t="s">
        <v>0</v>
      </c>
      <c r="C43" s="5" t="s">
        <v>12</v>
      </c>
      <c r="D43" s="5"/>
      <c r="E43" s="5"/>
      <c r="F43" s="53">
        <f>'BCTF Staffing'!C31</f>
        <v>0</v>
      </c>
    </row>
    <row r="44" spans="1:6" x14ac:dyDescent="0.3">
      <c r="A44" s="47" t="s">
        <v>38</v>
      </c>
      <c r="B44" s="4" t="s">
        <v>1</v>
      </c>
      <c r="C44" s="5" t="s">
        <v>4</v>
      </c>
      <c r="D44" s="5"/>
      <c r="E44" s="5"/>
      <c r="F44" s="50">
        <f>'BCTF Staffing'!D23</f>
        <v>0</v>
      </c>
    </row>
    <row r="45" spans="1:6" x14ac:dyDescent="0.3">
      <c r="A45" s="47" t="s">
        <v>38</v>
      </c>
      <c r="B45" s="5" t="s">
        <v>1</v>
      </c>
      <c r="C45" s="5" t="s">
        <v>5</v>
      </c>
      <c r="D45" s="5"/>
      <c r="E45" s="5"/>
      <c r="F45" s="50">
        <f>'BCTF Staffing'!D24</f>
        <v>0</v>
      </c>
    </row>
    <row r="46" spans="1:6" x14ac:dyDescent="0.3">
      <c r="A46" s="47" t="s">
        <v>38</v>
      </c>
      <c r="B46" s="5" t="s">
        <v>1</v>
      </c>
      <c r="C46" s="5" t="s">
        <v>6</v>
      </c>
      <c r="D46" s="5"/>
      <c r="E46" s="5"/>
      <c r="F46" s="50">
        <f>'BCTF Staffing'!D25</f>
        <v>0</v>
      </c>
    </row>
    <row r="47" spans="1:6" x14ac:dyDescent="0.3">
      <c r="A47" s="47" t="s">
        <v>38</v>
      </c>
      <c r="B47" s="5" t="s">
        <v>1</v>
      </c>
      <c r="C47" s="5" t="s">
        <v>7</v>
      </c>
      <c r="D47" s="5"/>
      <c r="E47" s="5"/>
      <c r="F47" s="50">
        <f>'BCTF Staffing'!D26</f>
        <v>0</v>
      </c>
    </row>
    <row r="48" spans="1:6" x14ac:dyDescent="0.3">
      <c r="A48" s="47" t="s">
        <v>38</v>
      </c>
      <c r="B48" s="5" t="s">
        <v>1</v>
      </c>
      <c r="C48" s="5" t="s">
        <v>8</v>
      </c>
      <c r="D48" s="5"/>
      <c r="E48" s="5"/>
      <c r="F48" s="50">
        <f>'BCTF Staffing'!D27</f>
        <v>0</v>
      </c>
    </row>
    <row r="49" spans="1:6" x14ac:dyDescent="0.3">
      <c r="A49" s="47" t="s">
        <v>38</v>
      </c>
      <c r="B49" s="5" t="s">
        <v>1</v>
      </c>
      <c r="C49" s="5" t="s">
        <v>9</v>
      </c>
      <c r="D49" s="5"/>
      <c r="E49" s="5"/>
      <c r="F49" s="50">
        <f>'BCTF Staffing'!D28</f>
        <v>0</v>
      </c>
    </row>
    <row r="50" spans="1:6" x14ac:dyDescent="0.3">
      <c r="A50" s="47" t="s">
        <v>38</v>
      </c>
      <c r="B50" s="5" t="s">
        <v>1</v>
      </c>
      <c r="C50" s="5" t="s">
        <v>28</v>
      </c>
      <c r="D50" s="5"/>
      <c r="E50" s="5"/>
      <c r="F50" s="50">
        <f>'BCTF Staffing'!D29</f>
        <v>0</v>
      </c>
    </row>
    <row r="51" spans="1:6" x14ac:dyDescent="0.3">
      <c r="A51" s="47" t="s">
        <v>38</v>
      </c>
      <c r="B51" s="5" t="s">
        <v>1</v>
      </c>
      <c r="C51" s="5" t="s">
        <v>30</v>
      </c>
      <c r="D51" s="5"/>
      <c r="E51" s="5"/>
      <c r="F51" s="50">
        <f>'BCTF Staffing'!D30</f>
        <v>0</v>
      </c>
    </row>
    <row r="52" spans="1:6" x14ac:dyDescent="0.3">
      <c r="A52" s="47" t="s">
        <v>38</v>
      </c>
      <c r="B52" s="5" t="s">
        <v>1</v>
      </c>
      <c r="C52" s="5" t="s">
        <v>12</v>
      </c>
      <c r="D52" s="5"/>
      <c r="E52" s="5"/>
      <c r="F52" s="50">
        <f>'BCTF Staffing'!D31</f>
        <v>0</v>
      </c>
    </row>
    <row r="53" spans="1:6" x14ac:dyDescent="0.3">
      <c r="A53" s="47" t="s">
        <v>38</v>
      </c>
      <c r="B53" s="4" t="s">
        <v>2</v>
      </c>
      <c r="C53" s="5" t="s">
        <v>4</v>
      </c>
      <c r="D53" s="5"/>
      <c r="E53" s="5"/>
      <c r="F53" s="50">
        <f>'BCTF Staffing'!E23</f>
        <v>0</v>
      </c>
    </row>
    <row r="54" spans="1:6" x14ac:dyDescent="0.3">
      <c r="A54" s="47" t="s">
        <v>38</v>
      </c>
      <c r="B54" s="5" t="s">
        <v>2</v>
      </c>
      <c r="C54" s="5" t="s">
        <v>5</v>
      </c>
      <c r="D54" s="5"/>
      <c r="E54" s="5"/>
      <c r="F54" s="50">
        <f>'BCTF Staffing'!E24</f>
        <v>0</v>
      </c>
    </row>
    <row r="55" spans="1:6" x14ac:dyDescent="0.3">
      <c r="A55" s="47" t="s">
        <v>38</v>
      </c>
      <c r="B55" s="5" t="s">
        <v>2</v>
      </c>
      <c r="C55" s="5" t="s">
        <v>6</v>
      </c>
      <c r="D55" s="5"/>
      <c r="E55" s="5"/>
      <c r="F55" s="50">
        <f>'BCTF Staffing'!E25</f>
        <v>0</v>
      </c>
    </row>
    <row r="56" spans="1:6" x14ac:dyDescent="0.3">
      <c r="A56" s="47" t="s">
        <v>38</v>
      </c>
      <c r="B56" s="5" t="s">
        <v>2</v>
      </c>
      <c r="C56" s="5" t="s">
        <v>7</v>
      </c>
      <c r="D56" s="5"/>
      <c r="E56" s="5"/>
      <c r="F56" s="50">
        <f>'BCTF Staffing'!E26</f>
        <v>0</v>
      </c>
    </row>
    <row r="57" spans="1:6" x14ac:dyDescent="0.3">
      <c r="A57" s="47" t="s">
        <v>38</v>
      </c>
      <c r="B57" s="5" t="s">
        <v>2</v>
      </c>
      <c r="C57" s="5" t="s">
        <v>8</v>
      </c>
      <c r="D57" s="5"/>
      <c r="E57" s="5"/>
      <c r="F57" s="50">
        <f>'BCTF Staffing'!E27</f>
        <v>0</v>
      </c>
    </row>
    <row r="58" spans="1:6" x14ac:dyDescent="0.3">
      <c r="A58" s="47" t="s">
        <v>38</v>
      </c>
      <c r="B58" s="5" t="s">
        <v>2</v>
      </c>
      <c r="C58" s="5" t="s">
        <v>9</v>
      </c>
      <c r="D58" s="5"/>
      <c r="E58" s="5"/>
      <c r="F58" s="50">
        <f>'BCTF Staffing'!E28</f>
        <v>0</v>
      </c>
    </row>
    <row r="59" spans="1:6" x14ac:dyDescent="0.3">
      <c r="A59" s="47" t="s">
        <v>38</v>
      </c>
      <c r="B59" s="5" t="s">
        <v>2</v>
      </c>
      <c r="C59" s="5" t="s">
        <v>28</v>
      </c>
      <c r="D59" s="5"/>
      <c r="E59" s="5"/>
      <c r="F59" s="50">
        <f>'BCTF Staffing'!E29</f>
        <v>0</v>
      </c>
    </row>
    <row r="60" spans="1:6" x14ac:dyDescent="0.3">
      <c r="A60" s="47" t="s">
        <v>38</v>
      </c>
      <c r="B60" s="5" t="s">
        <v>2</v>
      </c>
      <c r="C60" s="5" t="s">
        <v>30</v>
      </c>
      <c r="D60" s="5"/>
      <c r="E60" s="5"/>
      <c r="F60" s="50">
        <f>'BCTF Staffing'!E30</f>
        <v>0</v>
      </c>
    </row>
    <row r="61" spans="1:6" x14ac:dyDescent="0.3">
      <c r="A61" s="47" t="s">
        <v>38</v>
      </c>
      <c r="B61" s="5" t="s">
        <v>2</v>
      </c>
      <c r="C61" s="5" t="s">
        <v>12</v>
      </c>
      <c r="D61" s="5"/>
      <c r="E61" s="5"/>
      <c r="F61" s="50">
        <f>'BCTF Staffing'!E31</f>
        <v>0</v>
      </c>
    </row>
    <row r="62" spans="1:6" x14ac:dyDescent="0.3">
      <c r="A62" s="47" t="s">
        <v>38</v>
      </c>
      <c r="B62" s="4" t="s">
        <v>134</v>
      </c>
      <c r="C62" s="5" t="s">
        <v>4</v>
      </c>
      <c r="D62" s="5"/>
      <c r="E62" s="5"/>
      <c r="F62" s="50">
        <f>'BCTF Staffing'!F23</f>
        <v>0</v>
      </c>
    </row>
    <row r="63" spans="1:6" x14ac:dyDescent="0.3">
      <c r="A63" s="47" t="s">
        <v>38</v>
      </c>
      <c r="B63" s="5" t="s">
        <v>134</v>
      </c>
      <c r="C63" s="5" t="s">
        <v>5</v>
      </c>
      <c r="D63" s="5"/>
      <c r="E63" s="5"/>
      <c r="F63" s="50">
        <f>'BCTF Staffing'!F24</f>
        <v>0</v>
      </c>
    </row>
    <row r="64" spans="1:6" x14ac:dyDescent="0.3">
      <c r="A64" s="47" t="s">
        <v>38</v>
      </c>
      <c r="B64" s="5" t="s">
        <v>134</v>
      </c>
      <c r="C64" s="5" t="s">
        <v>6</v>
      </c>
      <c r="D64" s="5"/>
      <c r="E64" s="5"/>
      <c r="F64" s="50">
        <f>'BCTF Staffing'!F25</f>
        <v>0</v>
      </c>
    </row>
    <row r="65" spans="1:6" x14ac:dyDescent="0.3">
      <c r="A65" s="47" t="s">
        <v>38</v>
      </c>
      <c r="B65" s="5" t="s">
        <v>134</v>
      </c>
      <c r="C65" s="5" t="s">
        <v>7</v>
      </c>
      <c r="D65" s="5"/>
      <c r="E65" s="5"/>
      <c r="F65" s="50">
        <f>'BCTF Staffing'!F26</f>
        <v>0</v>
      </c>
    </row>
    <row r="66" spans="1:6" x14ac:dyDescent="0.3">
      <c r="A66" s="47" t="s">
        <v>38</v>
      </c>
      <c r="B66" s="5" t="s">
        <v>134</v>
      </c>
      <c r="C66" s="5" t="s">
        <v>8</v>
      </c>
      <c r="D66" s="5"/>
      <c r="E66" s="5"/>
      <c r="F66" s="50">
        <f>'BCTF Staffing'!F27</f>
        <v>0</v>
      </c>
    </row>
    <row r="67" spans="1:6" x14ac:dyDescent="0.3">
      <c r="A67" s="47" t="s">
        <v>38</v>
      </c>
      <c r="B67" s="5" t="s">
        <v>134</v>
      </c>
      <c r="C67" s="5" t="s">
        <v>9</v>
      </c>
      <c r="D67" s="5"/>
      <c r="E67" s="5"/>
      <c r="F67" s="50">
        <f>'BCTF Staffing'!F28</f>
        <v>0</v>
      </c>
    </row>
    <row r="68" spans="1:6" x14ac:dyDescent="0.3">
      <c r="A68" s="47" t="s">
        <v>38</v>
      </c>
      <c r="B68" s="5" t="s">
        <v>134</v>
      </c>
      <c r="C68" s="5" t="s">
        <v>28</v>
      </c>
      <c r="D68" s="5"/>
      <c r="E68" s="5"/>
      <c r="F68" s="50">
        <f>'BCTF Staffing'!F29</f>
        <v>0</v>
      </c>
    </row>
    <row r="69" spans="1:6" x14ac:dyDescent="0.3">
      <c r="A69" s="47" t="s">
        <v>38</v>
      </c>
      <c r="B69" s="5" t="s">
        <v>134</v>
      </c>
      <c r="C69" s="5" t="s">
        <v>30</v>
      </c>
      <c r="D69" s="5"/>
      <c r="E69" s="5"/>
      <c r="F69" s="50">
        <f>'BCTF Staffing'!F30</f>
        <v>0</v>
      </c>
    </row>
    <row r="70" spans="1:6" x14ac:dyDescent="0.3">
      <c r="A70" s="47" t="s">
        <v>38</v>
      </c>
      <c r="B70" s="5" t="s">
        <v>134</v>
      </c>
      <c r="C70" s="5" t="s">
        <v>12</v>
      </c>
      <c r="D70" s="5"/>
      <c r="E70" s="5"/>
      <c r="F70" s="50">
        <f>'BCTF Staffing'!F31</f>
        <v>0</v>
      </c>
    </row>
    <row r="71" spans="1:6" x14ac:dyDescent="0.3">
      <c r="A71" s="47" t="s">
        <v>38</v>
      </c>
      <c r="B71" s="4" t="s">
        <v>3</v>
      </c>
      <c r="C71" s="5" t="s">
        <v>4</v>
      </c>
      <c r="D71" s="5"/>
      <c r="E71" s="5"/>
      <c r="F71" s="50">
        <f>'BCTF Staffing'!G23</f>
        <v>0</v>
      </c>
    </row>
    <row r="72" spans="1:6" x14ac:dyDescent="0.3">
      <c r="A72" s="47" t="s">
        <v>38</v>
      </c>
      <c r="B72" s="5" t="s">
        <v>3</v>
      </c>
      <c r="C72" s="5" t="s">
        <v>5</v>
      </c>
      <c r="D72" s="5"/>
      <c r="E72" s="5"/>
      <c r="F72" s="50">
        <f>'BCTF Staffing'!G24</f>
        <v>0</v>
      </c>
    </row>
    <row r="73" spans="1:6" x14ac:dyDescent="0.3">
      <c r="A73" s="47" t="s">
        <v>38</v>
      </c>
      <c r="B73" s="5" t="s">
        <v>3</v>
      </c>
      <c r="C73" s="5" t="s">
        <v>6</v>
      </c>
      <c r="D73" s="5"/>
      <c r="E73" s="5"/>
      <c r="F73" s="50">
        <f>'BCTF Staffing'!G25</f>
        <v>0</v>
      </c>
    </row>
    <row r="74" spans="1:6" x14ac:dyDescent="0.3">
      <c r="A74" s="47" t="s">
        <v>38</v>
      </c>
      <c r="B74" s="5" t="s">
        <v>3</v>
      </c>
      <c r="C74" s="5" t="s">
        <v>7</v>
      </c>
      <c r="D74" s="5"/>
      <c r="E74" s="5"/>
      <c r="F74" s="50">
        <f>'BCTF Staffing'!G26</f>
        <v>0</v>
      </c>
    </row>
    <row r="75" spans="1:6" x14ac:dyDescent="0.3">
      <c r="A75" s="47" t="s">
        <v>38</v>
      </c>
      <c r="B75" s="5" t="s">
        <v>3</v>
      </c>
      <c r="C75" s="5" t="s">
        <v>8</v>
      </c>
      <c r="D75" s="5"/>
      <c r="E75" s="5"/>
      <c r="F75" s="50">
        <f>'BCTF Staffing'!G27</f>
        <v>0</v>
      </c>
    </row>
    <row r="76" spans="1:6" x14ac:dyDescent="0.3">
      <c r="A76" s="47" t="s">
        <v>38</v>
      </c>
      <c r="B76" s="5" t="s">
        <v>3</v>
      </c>
      <c r="C76" s="5" t="s">
        <v>9</v>
      </c>
      <c r="D76" s="5"/>
      <c r="E76" s="5"/>
      <c r="F76" s="50">
        <f>'BCTF Staffing'!G28</f>
        <v>0</v>
      </c>
    </row>
    <row r="77" spans="1:6" x14ac:dyDescent="0.3">
      <c r="A77" s="47" t="s">
        <v>38</v>
      </c>
      <c r="B77" s="5" t="s">
        <v>3</v>
      </c>
      <c r="C77" s="5" t="s">
        <v>28</v>
      </c>
      <c r="D77" s="5"/>
      <c r="E77" s="5"/>
      <c r="F77" s="50">
        <f>'BCTF Staffing'!G29</f>
        <v>0</v>
      </c>
    </row>
    <row r="78" spans="1:6" x14ac:dyDescent="0.3">
      <c r="A78" s="47" t="s">
        <v>38</v>
      </c>
      <c r="B78" s="5" t="s">
        <v>3</v>
      </c>
      <c r="C78" s="5" t="s">
        <v>30</v>
      </c>
      <c r="D78" s="5"/>
      <c r="E78" s="5"/>
      <c r="F78" s="50">
        <f>'BCTF Staffing'!G30</f>
        <v>0</v>
      </c>
    </row>
    <row r="79" spans="1:6" x14ac:dyDescent="0.3">
      <c r="A79" s="47" t="s">
        <v>38</v>
      </c>
      <c r="B79" s="5" t="s">
        <v>3</v>
      </c>
      <c r="C79" s="4" t="s">
        <v>12</v>
      </c>
      <c r="D79" s="5"/>
      <c r="E79" s="5"/>
      <c r="F79" s="50">
        <f>'BCTF Staffing'!G31</f>
        <v>0</v>
      </c>
    </row>
    <row r="80" spans="1:6" x14ac:dyDescent="0.3">
      <c r="A80" s="47" t="s">
        <v>38</v>
      </c>
      <c r="B80" s="4" t="s">
        <v>158</v>
      </c>
      <c r="C80" s="5" t="s">
        <v>4</v>
      </c>
      <c r="D80" s="5"/>
      <c r="E80" s="5"/>
      <c r="F80" s="53">
        <f>'BCTF Staffing'!H23</f>
        <v>0</v>
      </c>
    </row>
    <row r="81" spans="1:6" x14ac:dyDescent="0.3">
      <c r="A81" s="47" t="s">
        <v>38</v>
      </c>
      <c r="B81" s="5" t="s">
        <v>158</v>
      </c>
      <c r="C81" s="5" t="s">
        <v>5</v>
      </c>
      <c r="D81" s="5"/>
      <c r="E81" s="5"/>
      <c r="F81" s="53">
        <f>'BCTF Staffing'!H24</f>
        <v>0</v>
      </c>
    </row>
    <row r="82" spans="1:6" x14ac:dyDescent="0.3">
      <c r="A82" s="47" t="s">
        <v>38</v>
      </c>
      <c r="B82" s="5" t="s">
        <v>158</v>
      </c>
      <c r="C82" s="5" t="s">
        <v>6</v>
      </c>
      <c r="D82" s="5"/>
      <c r="E82" s="5"/>
      <c r="F82" s="53">
        <f>'BCTF Staffing'!H25</f>
        <v>0</v>
      </c>
    </row>
    <row r="83" spans="1:6" x14ac:dyDescent="0.3">
      <c r="A83" s="47" t="s">
        <v>38</v>
      </c>
      <c r="B83" s="5" t="s">
        <v>158</v>
      </c>
      <c r="C83" s="5" t="s">
        <v>7</v>
      </c>
      <c r="D83" s="5"/>
      <c r="E83" s="5"/>
      <c r="F83" s="53">
        <f>'BCTF Staffing'!H26</f>
        <v>0</v>
      </c>
    </row>
    <row r="84" spans="1:6" x14ac:dyDescent="0.3">
      <c r="A84" s="47" t="s">
        <v>38</v>
      </c>
      <c r="B84" s="5" t="s">
        <v>158</v>
      </c>
      <c r="C84" s="5" t="s">
        <v>8</v>
      </c>
      <c r="D84" s="5"/>
      <c r="E84" s="5"/>
      <c r="F84" s="53">
        <f>'BCTF Staffing'!H27</f>
        <v>0</v>
      </c>
    </row>
    <row r="85" spans="1:6" x14ac:dyDescent="0.3">
      <c r="A85" s="47" t="s">
        <v>38</v>
      </c>
      <c r="B85" s="5" t="s">
        <v>158</v>
      </c>
      <c r="C85" s="5" t="s">
        <v>9</v>
      </c>
      <c r="D85" s="5"/>
      <c r="E85" s="5"/>
      <c r="F85" s="53">
        <f>'BCTF Staffing'!H28</f>
        <v>0</v>
      </c>
    </row>
    <row r="86" spans="1:6" x14ac:dyDescent="0.3">
      <c r="A86" s="47" t="s">
        <v>38</v>
      </c>
      <c r="B86" s="5" t="s">
        <v>158</v>
      </c>
      <c r="C86" s="5" t="s">
        <v>28</v>
      </c>
      <c r="D86" s="5"/>
      <c r="E86" s="5"/>
      <c r="F86" s="53">
        <f>'BCTF Staffing'!H29</f>
        <v>0</v>
      </c>
    </row>
    <row r="87" spans="1:6" x14ac:dyDescent="0.3">
      <c r="A87" s="47" t="s">
        <v>38</v>
      </c>
      <c r="B87" s="5" t="s">
        <v>158</v>
      </c>
      <c r="C87" s="5" t="s">
        <v>30</v>
      </c>
      <c r="D87" s="5"/>
      <c r="E87" s="5"/>
      <c r="F87" s="53">
        <f>'BCTF Staffing'!H30</f>
        <v>0</v>
      </c>
    </row>
    <row r="88" spans="1:6" x14ac:dyDescent="0.3">
      <c r="A88" s="47" t="s">
        <v>38</v>
      </c>
      <c r="B88" s="5" t="s">
        <v>158</v>
      </c>
      <c r="C88" s="5" t="s">
        <v>12</v>
      </c>
      <c r="D88" s="5"/>
      <c r="E88" s="5"/>
      <c r="F88" s="53">
        <f>'BCTF Staffing'!H31</f>
        <v>0</v>
      </c>
    </row>
    <row r="89" spans="1:6" x14ac:dyDescent="0.3">
      <c r="A89" s="47" t="s">
        <v>38</v>
      </c>
      <c r="B89" s="4" t="s">
        <v>11</v>
      </c>
      <c r="C89" s="5" t="s">
        <v>4</v>
      </c>
      <c r="D89" s="5"/>
      <c r="E89" s="5"/>
      <c r="F89" s="50">
        <f>'BCTF Staffing'!I23</f>
        <v>0</v>
      </c>
    </row>
    <row r="90" spans="1:6" x14ac:dyDescent="0.3">
      <c r="A90" s="47" t="s">
        <v>38</v>
      </c>
      <c r="B90" s="5" t="s">
        <v>11</v>
      </c>
      <c r="C90" s="5" t="s">
        <v>5</v>
      </c>
      <c r="D90" s="5"/>
      <c r="E90" s="5"/>
      <c r="F90" s="50">
        <f>'BCTF Staffing'!I24</f>
        <v>0</v>
      </c>
    </row>
    <row r="91" spans="1:6" x14ac:dyDescent="0.3">
      <c r="A91" s="47" t="s">
        <v>38</v>
      </c>
      <c r="B91" s="5" t="s">
        <v>11</v>
      </c>
      <c r="C91" s="5" t="s">
        <v>6</v>
      </c>
      <c r="D91" s="5"/>
      <c r="E91" s="5"/>
      <c r="F91" s="50">
        <f>'BCTF Staffing'!I25</f>
        <v>0</v>
      </c>
    </row>
    <row r="92" spans="1:6" x14ac:dyDescent="0.3">
      <c r="A92" s="47" t="s">
        <v>38</v>
      </c>
      <c r="B92" s="5" t="s">
        <v>11</v>
      </c>
      <c r="C92" s="5" t="s">
        <v>7</v>
      </c>
      <c r="D92" s="5"/>
      <c r="E92" s="5"/>
      <c r="F92" s="50">
        <f>'BCTF Staffing'!I26</f>
        <v>0</v>
      </c>
    </row>
    <row r="93" spans="1:6" x14ac:dyDescent="0.3">
      <c r="A93" s="47" t="s">
        <v>38</v>
      </c>
      <c r="B93" s="5" t="s">
        <v>11</v>
      </c>
      <c r="C93" s="5" t="s">
        <v>8</v>
      </c>
      <c r="D93" s="5"/>
      <c r="E93" s="5"/>
      <c r="F93" s="50">
        <f>'BCTF Staffing'!I27</f>
        <v>0</v>
      </c>
    </row>
    <row r="94" spans="1:6" x14ac:dyDescent="0.3">
      <c r="A94" s="47" t="s">
        <v>38</v>
      </c>
      <c r="B94" s="5" t="s">
        <v>11</v>
      </c>
      <c r="C94" s="5" t="s">
        <v>9</v>
      </c>
      <c r="D94" s="5"/>
      <c r="E94" s="5"/>
      <c r="F94" s="50">
        <f>'BCTF Staffing'!I28</f>
        <v>0</v>
      </c>
    </row>
    <row r="95" spans="1:6" x14ac:dyDescent="0.3">
      <c r="A95" s="47" t="s">
        <v>38</v>
      </c>
      <c r="B95" s="5" t="s">
        <v>11</v>
      </c>
      <c r="C95" s="5" t="s">
        <v>28</v>
      </c>
      <c r="D95" s="5"/>
      <c r="E95" s="5"/>
      <c r="F95" s="50">
        <f>'BCTF Staffing'!I29</f>
        <v>0</v>
      </c>
    </row>
    <row r="96" spans="1:6" x14ac:dyDescent="0.3">
      <c r="A96" s="47" t="s">
        <v>38</v>
      </c>
      <c r="B96" s="5" t="s">
        <v>11</v>
      </c>
      <c r="C96" s="5" t="s">
        <v>30</v>
      </c>
      <c r="D96" s="5"/>
      <c r="E96" s="5"/>
      <c r="F96" s="50">
        <f>'BCTF Staffing'!I30</f>
        <v>0</v>
      </c>
    </row>
    <row r="97" spans="1:6" x14ac:dyDescent="0.3">
      <c r="A97" s="46" t="s">
        <v>137</v>
      </c>
      <c r="B97" s="4" t="s">
        <v>159</v>
      </c>
      <c r="C97" s="5"/>
      <c r="D97" s="5"/>
      <c r="E97" s="5"/>
      <c r="F97" s="50">
        <f>'Overhead Costs'!D5</f>
        <v>0</v>
      </c>
    </row>
    <row r="98" spans="1:6" x14ac:dyDescent="0.3">
      <c r="A98" s="47" t="s">
        <v>137</v>
      </c>
      <c r="B98" s="4" t="s">
        <v>185</v>
      </c>
      <c r="C98" s="4" t="s">
        <v>182</v>
      </c>
      <c r="D98" s="5" t="s">
        <v>61</v>
      </c>
      <c r="E98" s="5"/>
      <c r="F98" s="50">
        <f>'Overhead Costs'!D10</f>
        <v>0</v>
      </c>
    </row>
    <row r="99" spans="1:6" x14ac:dyDescent="0.3">
      <c r="A99" s="47" t="s">
        <v>137</v>
      </c>
      <c r="B99" s="5" t="s">
        <v>185</v>
      </c>
      <c r="C99" s="5" t="s">
        <v>182</v>
      </c>
      <c r="D99" s="5" t="s">
        <v>168</v>
      </c>
      <c r="E99" s="5"/>
      <c r="F99" s="50">
        <f>'Overhead Costs'!D11</f>
        <v>0</v>
      </c>
    </row>
    <row r="100" spans="1:6" x14ac:dyDescent="0.3">
      <c r="A100" s="47" t="s">
        <v>137</v>
      </c>
      <c r="B100" s="5" t="s">
        <v>185</v>
      </c>
      <c r="C100" s="5" t="s">
        <v>182</v>
      </c>
      <c r="D100" s="5" t="s">
        <v>166</v>
      </c>
      <c r="E100" s="5"/>
      <c r="F100" s="50">
        <f>'Overhead Costs'!D12</f>
        <v>0</v>
      </c>
    </row>
    <row r="101" spans="1:6" x14ac:dyDescent="0.3">
      <c r="A101" s="47" t="s">
        <v>137</v>
      </c>
      <c r="B101" s="5" t="s">
        <v>185</v>
      </c>
      <c r="C101" s="5" t="s">
        <v>182</v>
      </c>
      <c r="D101" s="5" t="s">
        <v>59</v>
      </c>
      <c r="E101" s="5"/>
      <c r="F101" s="50">
        <f>'Overhead Costs'!D13</f>
        <v>0</v>
      </c>
    </row>
    <row r="102" spans="1:6" x14ac:dyDescent="0.3">
      <c r="A102" s="47" t="s">
        <v>137</v>
      </c>
      <c r="B102" s="5" t="s">
        <v>185</v>
      </c>
      <c r="C102" s="5" t="s">
        <v>182</v>
      </c>
      <c r="D102" s="5" t="s">
        <v>60</v>
      </c>
      <c r="E102" s="5"/>
      <c r="F102" s="50">
        <f>'Overhead Costs'!D14</f>
        <v>0</v>
      </c>
    </row>
    <row r="103" spans="1:6" x14ac:dyDescent="0.3">
      <c r="A103" s="47" t="s">
        <v>137</v>
      </c>
      <c r="B103" s="5" t="s">
        <v>185</v>
      </c>
      <c r="C103" s="5" t="s">
        <v>182</v>
      </c>
      <c r="D103" s="5" t="s">
        <v>62</v>
      </c>
      <c r="E103" s="5"/>
      <c r="F103" s="50">
        <f>'Overhead Costs'!D15</f>
        <v>0</v>
      </c>
    </row>
    <row r="104" spans="1:6" x14ac:dyDescent="0.3">
      <c r="A104" s="47" t="s">
        <v>137</v>
      </c>
      <c r="B104" s="5" t="s">
        <v>185</v>
      </c>
      <c r="C104" s="5" t="s">
        <v>182</v>
      </c>
      <c r="D104" s="5" t="s">
        <v>165</v>
      </c>
      <c r="E104" s="5"/>
      <c r="F104" s="50">
        <f>'Overhead Costs'!D16</f>
        <v>0</v>
      </c>
    </row>
    <row r="105" spans="1:6" x14ac:dyDescent="0.3">
      <c r="A105" s="47" t="s">
        <v>137</v>
      </c>
      <c r="B105" s="5" t="s">
        <v>185</v>
      </c>
      <c r="C105" s="5" t="s">
        <v>182</v>
      </c>
      <c r="D105" s="4" t="s">
        <v>12</v>
      </c>
      <c r="E105" s="5"/>
      <c r="F105" s="50">
        <f>SUM(F98:F104)</f>
        <v>0</v>
      </c>
    </row>
    <row r="106" spans="1:6" x14ac:dyDescent="0.3">
      <c r="A106" s="47" t="s">
        <v>137</v>
      </c>
      <c r="B106" s="5" t="s">
        <v>185</v>
      </c>
      <c r="C106" s="4" t="s">
        <v>183</v>
      </c>
      <c r="D106" s="5" t="s">
        <v>61</v>
      </c>
      <c r="E106" s="5"/>
      <c r="F106" s="50">
        <f>'Overhead Costs'!D19</f>
        <v>0</v>
      </c>
    </row>
    <row r="107" spans="1:6" x14ac:dyDescent="0.3">
      <c r="A107" s="47" t="s">
        <v>137</v>
      </c>
      <c r="B107" s="5" t="s">
        <v>185</v>
      </c>
      <c r="C107" s="5" t="s">
        <v>183</v>
      </c>
      <c r="D107" s="5" t="s">
        <v>168</v>
      </c>
      <c r="E107" s="5"/>
      <c r="F107" s="50">
        <f>'Overhead Costs'!D20</f>
        <v>0</v>
      </c>
    </row>
    <row r="108" spans="1:6" x14ac:dyDescent="0.3">
      <c r="A108" s="47" t="s">
        <v>137</v>
      </c>
      <c r="B108" s="5" t="s">
        <v>185</v>
      </c>
      <c r="C108" s="5" t="s">
        <v>183</v>
      </c>
      <c r="D108" s="5" t="s">
        <v>166</v>
      </c>
      <c r="E108" s="5"/>
      <c r="F108" s="50">
        <f>'Overhead Costs'!D21</f>
        <v>0</v>
      </c>
    </row>
    <row r="109" spans="1:6" x14ac:dyDescent="0.3">
      <c r="A109" s="47" t="s">
        <v>137</v>
      </c>
      <c r="B109" s="5" t="s">
        <v>185</v>
      </c>
      <c r="C109" s="5" t="s">
        <v>183</v>
      </c>
      <c r="D109" s="5" t="s">
        <v>59</v>
      </c>
      <c r="E109" s="5"/>
      <c r="F109" s="50">
        <f>'Overhead Costs'!D22</f>
        <v>0</v>
      </c>
    </row>
    <row r="110" spans="1:6" x14ac:dyDescent="0.3">
      <c r="A110" s="47" t="s">
        <v>137</v>
      </c>
      <c r="B110" s="5" t="s">
        <v>185</v>
      </c>
      <c r="C110" s="5" t="s">
        <v>183</v>
      </c>
      <c r="D110" s="5" t="s">
        <v>60</v>
      </c>
      <c r="E110" s="5"/>
      <c r="F110" s="50">
        <f>'Overhead Costs'!D23</f>
        <v>0</v>
      </c>
    </row>
    <row r="111" spans="1:6" x14ac:dyDescent="0.3">
      <c r="A111" s="47" t="s">
        <v>137</v>
      </c>
      <c r="B111" s="5" t="s">
        <v>185</v>
      </c>
      <c r="C111" s="5" t="s">
        <v>183</v>
      </c>
      <c r="D111" s="5" t="s">
        <v>62</v>
      </c>
      <c r="E111" s="5"/>
      <c r="F111" s="50">
        <f>'Overhead Costs'!D24</f>
        <v>0</v>
      </c>
    </row>
    <row r="112" spans="1:6" x14ac:dyDescent="0.3">
      <c r="A112" s="47" t="s">
        <v>137</v>
      </c>
      <c r="B112" s="5" t="s">
        <v>185</v>
      </c>
      <c r="C112" s="5" t="s">
        <v>183</v>
      </c>
      <c r="D112" s="5" t="s">
        <v>165</v>
      </c>
      <c r="E112" s="5"/>
      <c r="F112" s="50">
        <f>'Overhead Costs'!D25</f>
        <v>0</v>
      </c>
    </row>
    <row r="113" spans="1:6" x14ac:dyDescent="0.3">
      <c r="A113" s="47" t="s">
        <v>137</v>
      </c>
      <c r="B113" s="5" t="s">
        <v>185</v>
      </c>
      <c r="C113" s="5" t="s">
        <v>183</v>
      </c>
      <c r="D113" s="5" t="s">
        <v>173</v>
      </c>
      <c r="E113" s="5"/>
      <c r="F113" s="50">
        <f>'Overhead Costs'!D26</f>
        <v>0</v>
      </c>
    </row>
    <row r="114" spans="1:6" x14ac:dyDescent="0.3">
      <c r="A114" s="47" t="s">
        <v>137</v>
      </c>
      <c r="B114" s="5" t="s">
        <v>185</v>
      </c>
      <c r="C114" s="5" t="s">
        <v>183</v>
      </c>
      <c r="D114" s="5" t="s">
        <v>174</v>
      </c>
      <c r="E114" s="5"/>
      <c r="F114" s="50">
        <f>'Overhead Costs'!D27</f>
        <v>0</v>
      </c>
    </row>
    <row r="115" spans="1:6" x14ac:dyDescent="0.3">
      <c r="A115" s="47" t="s">
        <v>137</v>
      </c>
      <c r="B115" s="5" t="s">
        <v>185</v>
      </c>
      <c r="C115" s="5" t="s">
        <v>183</v>
      </c>
      <c r="D115" s="5" t="s">
        <v>177</v>
      </c>
      <c r="E115" s="5"/>
      <c r="F115" s="50">
        <f>'Overhead Costs'!D28</f>
        <v>0</v>
      </c>
    </row>
    <row r="116" spans="1:6" x14ac:dyDescent="0.3">
      <c r="A116" s="47" t="s">
        <v>137</v>
      </c>
      <c r="B116" s="5" t="s">
        <v>185</v>
      </c>
      <c r="C116" s="5" t="s">
        <v>183</v>
      </c>
      <c r="D116" s="5" t="s">
        <v>172</v>
      </c>
      <c r="E116" s="5"/>
      <c r="F116" s="50">
        <f>'Overhead Costs'!D29</f>
        <v>0</v>
      </c>
    </row>
    <row r="117" spans="1:6" x14ac:dyDescent="0.3">
      <c r="A117" s="47" t="s">
        <v>137</v>
      </c>
      <c r="B117" s="5" t="s">
        <v>185</v>
      </c>
      <c r="C117" s="5" t="s">
        <v>183</v>
      </c>
      <c r="D117" s="5" t="s">
        <v>175</v>
      </c>
      <c r="E117" s="5"/>
      <c r="F117" s="50">
        <f>'Overhead Costs'!D30</f>
        <v>0</v>
      </c>
    </row>
    <row r="118" spans="1:6" x14ac:dyDescent="0.3">
      <c r="A118" s="47" t="s">
        <v>137</v>
      </c>
      <c r="B118" s="5" t="s">
        <v>185</v>
      </c>
      <c r="C118" s="5" t="s">
        <v>183</v>
      </c>
      <c r="D118" s="5" t="s">
        <v>176</v>
      </c>
      <c r="E118" s="5"/>
      <c r="F118" s="50">
        <f>'Overhead Costs'!D31</f>
        <v>0</v>
      </c>
    </row>
    <row r="119" spans="1:6" x14ac:dyDescent="0.3">
      <c r="A119" s="47" t="s">
        <v>137</v>
      </c>
      <c r="B119" s="5" t="s">
        <v>185</v>
      </c>
      <c r="C119" s="5" t="s">
        <v>183</v>
      </c>
      <c r="D119" s="4" t="s">
        <v>12</v>
      </c>
      <c r="E119" s="5"/>
      <c r="F119" s="50">
        <f>SUM(F106:F118)</f>
        <v>0</v>
      </c>
    </row>
    <row r="120" spans="1:6" x14ac:dyDescent="0.3">
      <c r="A120" s="47" t="s">
        <v>137</v>
      </c>
      <c r="B120" s="5" t="s">
        <v>185</v>
      </c>
      <c r="C120" s="4" t="s">
        <v>138</v>
      </c>
      <c r="D120" s="5" t="s">
        <v>30</v>
      </c>
      <c r="E120" s="5"/>
      <c r="F120" s="50">
        <f>'Overhead Costs'!D34</f>
        <v>0</v>
      </c>
    </row>
    <row r="121" spans="1:6" x14ac:dyDescent="0.3">
      <c r="A121" s="47" t="s">
        <v>137</v>
      </c>
      <c r="B121" s="5" t="s">
        <v>185</v>
      </c>
      <c r="C121" s="5" t="s">
        <v>138</v>
      </c>
      <c r="D121" s="5" t="s">
        <v>30</v>
      </c>
      <c r="E121" s="6" t="s">
        <v>41</v>
      </c>
      <c r="F121" s="51" t="str">
        <f>'Overhead Costs'!B34</f>
        <v>District Entered</v>
      </c>
    </row>
    <row r="122" spans="1:6" x14ac:dyDescent="0.3">
      <c r="A122" s="47" t="s">
        <v>137</v>
      </c>
      <c r="B122" s="5" t="s">
        <v>185</v>
      </c>
      <c r="C122" s="5" t="s">
        <v>138</v>
      </c>
      <c r="D122" s="5" t="s">
        <v>30</v>
      </c>
      <c r="E122" s="5"/>
      <c r="F122" s="50">
        <f>'Overhead Costs'!D35</f>
        <v>0</v>
      </c>
    </row>
    <row r="123" spans="1:6" x14ac:dyDescent="0.3">
      <c r="A123" s="47" t="s">
        <v>137</v>
      </c>
      <c r="B123" s="5" t="s">
        <v>185</v>
      </c>
      <c r="C123" s="5" t="s">
        <v>138</v>
      </c>
      <c r="D123" s="5" t="s">
        <v>30</v>
      </c>
      <c r="E123" s="6" t="s">
        <v>41</v>
      </c>
      <c r="F123" s="51" t="str">
        <f>'Overhead Costs'!B35</f>
        <v>District Entered</v>
      </c>
    </row>
    <row r="124" spans="1:6" x14ac:dyDescent="0.3">
      <c r="A124" s="47" t="s">
        <v>137</v>
      </c>
      <c r="B124" s="5" t="s">
        <v>185</v>
      </c>
      <c r="C124" s="5" t="s">
        <v>138</v>
      </c>
      <c r="D124" s="5" t="s">
        <v>30</v>
      </c>
      <c r="E124" s="5"/>
      <c r="F124" s="50">
        <f>'Overhead Costs'!D36</f>
        <v>0</v>
      </c>
    </row>
    <row r="125" spans="1:6" x14ac:dyDescent="0.3">
      <c r="A125" s="47" t="s">
        <v>137</v>
      </c>
      <c r="B125" s="5" t="s">
        <v>185</v>
      </c>
      <c r="C125" s="5" t="s">
        <v>138</v>
      </c>
      <c r="D125" s="5" t="s">
        <v>30</v>
      </c>
      <c r="E125" s="6" t="s">
        <v>41</v>
      </c>
      <c r="F125" s="51" t="str">
        <f>'Overhead Costs'!B36</f>
        <v>District Entered</v>
      </c>
    </row>
    <row r="126" spans="1:6" x14ac:dyDescent="0.3">
      <c r="A126" s="47" t="s">
        <v>137</v>
      </c>
      <c r="B126" s="5" t="s">
        <v>185</v>
      </c>
      <c r="C126" s="5" t="s">
        <v>138</v>
      </c>
      <c r="D126" s="4" t="s">
        <v>12</v>
      </c>
      <c r="E126" s="5"/>
      <c r="F126" s="50">
        <f>SUM(F120:F124)</f>
        <v>0</v>
      </c>
    </row>
    <row r="127" spans="1:6" x14ac:dyDescent="0.3">
      <c r="A127" s="47" t="s">
        <v>137</v>
      </c>
      <c r="B127" s="5" t="s">
        <v>185</v>
      </c>
      <c r="C127" s="4" t="s">
        <v>12</v>
      </c>
      <c r="D127" s="5"/>
      <c r="E127" s="5"/>
      <c r="F127" s="50">
        <f>'Overhead Costs'!D38</f>
        <v>0</v>
      </c>
    </row>
    <row r="128" spans="1:6" x14ac:dyDescent="0.3">
      <c r="A128" s="47" t="s">
        <v>137</v>
      </c>
      <c r="B128" s="4" t="s">
        <v>188</v>
      </c>
      <c r="C128" s="4" t="s">
        <v>182</v>
      </c>
      <c r="D128" s="5" t="s">
        <v>61</v>
      </c>
      <c r="E128" s="5"/>
      <c r="F128" s="50">
        <f>'Overhead Costs'!E10</f>
        <v>0</v>
      </c>
    </row>
    <row r="129" spans="1:6" x14ac:dyDescent="0.3">
      <c r="A129" s="47" t="s">
        <v>137</v>
      </c>
      <c r="B129" s="5" t="s">
        <v>188</v>
      </c>
      <c r="C129" s="5" t="s">
        <v>182</v>
      </c>
      <c r="D129" s="5" t="s">
        <v>168</v>
      </c>
      <c r="E129" s="5"/>
      <c r="F129" s="50">
        <f>'Overhead Costs'!E11</f>
        <v>0</v>
      </c>
    </row>
    <row r="130" spans="1:6" x14ac:dyDescent="0.3">
      <c r="A130" s="47" t="s">
        <v>137</v>
      </c>
      <c r="B130" s="5" t="s">
        <v>188</v>
      </c>
      <c r="C130" s="5" t="s">
        <v>182</v>
      </c>
      <c r="D130" s="5" t="s">
        <v>166</v>
      </c>
      <c r="E130" s="5"/>
      <c r="F130" s="50">
        <f>'Overhead Costs'!E12</f>
        <v>0</v>
      </c>
    </row>
    <row r="131" spans="1:6" x14ac:dyDescent="0.3">
      <c r="A131" s="47" t="s">
        <v>137</v>
      </c>
      <c r="B131" s="5" t="s">
        <v>188</v>
      </c>
      <c r="C131" s="5" t="s">
        <v>182</v>
      </c>
      <c r="D131" s="5" t="s">
        <v>59</v>
      </c>
      <c r="E131" s="5"/>
      <c r="F131" s="50">
        <f>'Overhead Costs'!E13</f>
        <v>0</v>
      </c>
    </row>
    <row r="132" spans="1:6" x14ac:dyDescent="0.3">
      <c r="A132" s="47" t="s">
        <v>137</v>
      </c>
      <c r="B132" s="5" t="s">
        <v>188</v>
      </c>
      <c r="C132" s="5" t="s">
        <v>182</v>
      </c>
      <c r="D132" s="5" t="s">
        <v>60</v>
      </c>
      <c r="E132" s="5"/>
      <c r="F132" s="50">
        <f>'Overhead Costs'!E14</f>
        <v>0</v>
      </c>
    </row>
    <row r="133" spans="1:6" x14ac:dyDescent="0.3">
      <c r="A133" s="47" t="s">
        <v>137</v>
      </c>
      <c r="B133" s="5" t="s">
        <v>188</v>
      </c>
      <c r="C133" s="5" t="s">
        <v>182</v>
      </c>
      <c r="D133" s="5" t="s">
        <v>62</v>
      </c>
      <c r="E133" s="5"/>
      <c r="F133" s="50">
        <f>'Overhead Costs'!E15</f>
        <v>0</v>
      </c>
    </row>
    <row r="134" spans="1:6" x14ac:dyDescent="0.3">
      <c r="A134" s="47" t="s">
        <v>137</v>
      </c>
      <c r="B134" s="5" t="s">
        <v>188</v>
      </c>
      <c r="C134" s="5" t="s">
        <v>182</v>
      </c>
      <c r="D134" s="5" t="s">
        <v>165</v>
      </c>
      <c r="E134" s="5"/>
      <c r="F134" s="50">
        <f>'Overhead Costs'!E16</f>
        <v>0</v>
      </c>
    </row>
    <row r="135" spans="1:6" x14ac:dyDescent="0.3">
      <c r="A135" s="47" t="s">
        <v>137</v>
      </c>
      <c r="B135" s="5" t="s">
        <v>188</v>
      </c>
      <c r="C135" s="5" t="s">
        <v>182</v>
      </c>
      <c r="D135" s="4" t="s">
        <v>12</v>
      </c>
      <c r="E135" s="5"/>
      <c r="F135" s="50">
        <f>SUM(F128:F134)</f>
        <v>0</v>
      </c>
    </row>
    <row r="136" spans="1:6" x14ac:dyDescent="0.3">
      <c r="A136" s="47" t="s">
        <v>137</v>
      </c>
      <c r="B136" s="5" t="s">
        <v>188</v>
      </c>
      <c r="C136" s="4" t="s">
        <v>183</v>
      </c>
      <c r="D136" s="5" t="s">
        <v>61</v>
      </c>
      <c r="E136" s="5"/>
      <c r="F136" s="50">
        <f>'Overhead Costs'!E19</f>
        <v>0</v>
      </c>
    </row>
    <row r="137" spans="1:6" x14ac:dyDescent="0.3">
      <c r="A137" s="47" t="s">
        <v>137</v>
      </c>
      <c r="B137" s="5" t="s">
        <v>188</v>
      </c>
      <c r="C137" s="5" t="s">
        <v>183</v>
      </c>
      <c r="D137" s="5" t="s">
        <v>168</v>
      </c>
      <c r="E137" s="5"/>
      <c r="F137" s="50">
        <f>'Overhead Costs'!E20</f>
        <v>0</v>
      </c>
    </row>
    <row r="138" spans="1:6" x14ac:dyDescent="0.3">
      <c r="A138" s="47" t="s">
        <v>137</v>
      </c>
      <c r="B138" s="5" t="s">
        <v>188</v>
      </c>
      <c r="C138" s="5" t="s">
        <v>183</v>
      </c>
      <c r="D138" s="5" t="s">
        <v>166</v>
      </c>
      <c r="E138" s="5"/>
      <c r="F138" s="50">
        <f>'Overhead Costs'!E21</f>
        <v>0</v>
      </c>
    </row>
    <row r="139" spans="1:6" x14ac:dyDescent="0.3">
      <c r="A139" s="47" t="s">
        <v>137</v>
      </c>
      <c r="B139" s="5" t="s">
        <v>188</v>
      </c>
      <c r="C139" s="5" t="s">
        <v>183</v>
      </c>
      <c r="D139" s="5" t="s">
        <v>59</v>
      </c>
      <c r="E139" s="5"/>
      <c r="F139" s="50">
        <f>'Overhead Costs'!E22</f>
        <v>0</v>
      </c>
    </row>
    <row r="140" spans="1:6" x14ac:dyDescent="0.3">
      <c r="A140" s="47" t="s">
        <v>137</v>
      </c>
      <c r="B140" s="5" t="s">
        <v>188</v>
      </c>
      <c r="C140" s="5" t="s">
        <v>183</v>
      </c>
      <c r="D140" s="5" t="s">
        <v>60</v>
      </c>
      <c r="E140" s="5"/>
      <c r="F140" s="50">
        <f>'Overhead Costs'!E23</f>
        <v>0</v>
      </c>
    </row>
    <row r="141" spans="1:6" x14ac:dyDescent="0.3">
      <c r="A141" s="47" t="s">
        <v>137</v>
      </c>
      <c r="B141" s="5" t="s">
        <v>188</v>
      </c>
      <c r="C141" s="5" t="s">
        <v>183</v>
      </c>
      <c r="D141" s="5" t="s">
        <v>62</v>
      </c>
      <c r="E141" s="5"/>
      <c r="F141" s="50">
        <f>'Overhead Costs'!E24</f>
        <v>0</v>
      </c>
    </row>
    <row r="142" spans="1:6" x14ac:dyDescent="0.3">
      <c r="A142" s="47" t="s">
        <v>137</v>
      </c>
      <c r="B142" s="5" t="s">
        <v>188</v>
      </c>
      <c r="C142" s="5" t="s">
        <v>183</v>
      </c>
      <c r="D142" s="5" t="s">
        <v>165</v>
      </c>
      <c r="E142" s="5"/>
      <c r="F142" s="50">
        <f>'Overhead Costs'!E25</f>
        <v>0</v>
      </c>
    </row>
    <row r="143" spans="1:6" x14ac:dyDescent="0.3">
      <c r="A143" s="47" t="s">
        <v>137</v>
      </c>
      <c r="B143" s="5" t="s">
        <v>188</v>
      </c>
      <c r="C143" s="5" t="s">
        <v>183</v>
      </c>
      <c r="D143" s="5" t="s">
        <v>173</v>
      </c>
      <c r="E143" s="5"/>
      <c r="F143" s="50">
        <f>'Overhead Costs'!E26</f>
        <v>0</v>
      </c>
    </row>
    <row r="144" spans="1:6" x14ac:dyDescent="0.3">
      <c r="A144" s="47" t="s">
        <v>137</v>
      </c>
      <c r="B144" s="5" t="s">
        <v>188</v>
      </c>
      <c r="C144" s="5" t="s">
        <v>183</v>
      </c>
      <c r="D144" s="5" t="s">
        <v>174</v>
      </c>
      <c r="E144" s="5"/>
      <c r="F144" s="50">
        <f>'Overhead Costs'!E27</f>
        <v>0</v>
      </c>
    </row>
    <row r="145" spans="1:6" x14ac:dyDescent="0.3">
      <c r="A145" s="47" t="s">
        <v>137</v>
      </c>
      <c r="B145" s="5" t="s">
        <v>188</v>
      </c>
      <c r="C145" s="5" t="s">
        <v>183</v>
      </c>
      <c r="D145" s="5" t="s">
        <v>177</v>
      </c>
      <c r="E145" s="5"/>
      <c r="F145" s="50">
        <f>'Overhead Costs'!E28</f>
        <v>0</v>
      </c>
    </row>
    <row r="146" spans="1:6" x14ac:dyDescent="0.3">
      <c r="A146" s="47" t="s">
        <v>137</v>
      </c>
      <c r="B146" s="5" t="s">
        <v>188</v>
      </c>
      <c r="C146" s="5" t="s">
        <v>183</v>
      </c>
      <c r="D146" s="5" t="s">
        <v>172</v>
      </c>
      <c r="E146" s="5"/>
      <c r="F146" s="50">
        <f>'Overhead Costs'!E29</f>
        <v>0</v>
      </c>
    </row>
    <row r="147" spans="1:6" x14ac:dyDescent="0.3">
      <c r="A147" s="47" t="s">
        <v>137</v>
      </c>
      <c r="B147" s="5" t="s">
        <v>188</v>
      </c>
      <c r="C147" s="5" t="s">
        <v>183</v>
      </c>
      <c r="D147" s="5" t="s">
        <v>175</v>
      </c>
      <c r="E147" s="5"/>
      <c r="F147" s="50">
        <f>'Overhead Costs'!E30</f>
        <v>0</v>
      </c>
    </row>
    <row r="148" spans="1:6" x14ac:dyDescent="0.3">
      <c r="A148" s="47" t="s">
        <v>137</v>
      </c>
      <c r="B148" s="5" t="s">
        <v>188</v>
      </c>
      <c r="C148" s="5" t="s">
        <v>183</v>
      </c>
      <c r="D148" s="5" t="s">
        <v>176</v>
      </c>
      <c r="E148" s="5"/>
      <c r="F148" s="50">
        <f>'Overhead Costs'!E31</f>
        <v>0</v>
      </c>
    </row>
    <row r="149" spans="1:6" x14ac:dyDescent="0.3">
      <c r="A149" s="47" t="s">
        <v>137</v>
      </c>
      <c r="B149" s="5" t="s">
        <v>188</v>
      </c>
      <c r="C149" s="5" t="s">
        <v>183</v>
      </c>
      <c r="D149" s="4" t="s">
        <v>12</v>
      </c>
      <c r="E149" s="5"/>
      <c r="F149" s="50">
        <f>SUM(F136:F148)</f>
        <v>0</v>
      </c>
    </row>
    <row r="150" spans="1:6" x14ac:dyDescent="0.3">
      <c r="A150" s="47" t="s">
        <v>137</v>
      </c>
      <c r="B150" s="5" t="s">
        <v>188</v>
      </c>
      <c r="C150" s="4" t="s">
        <v>138</v>
      </c>
      <c r="D150" s="5" t="s">
        <v>30</v>
      </c>
      <c r="E150" s="5"/>
      <c r="F150" s="50">
        <f>'Overhead Costs'!E34</f>
        <v>0</v>
      </c>
    </row>
    <row r="151" spans="1:6" x14ac:dyDescent="0.3">
      <c r="A151" s="47" t="s">
        <v>137</v>
      </c>
      <c r="B151" s="5" t="s">
        <v>188</v>
      </c>
      <c r="C151" s="5" t="s">
        <v>138</v>
      </c>
      <c r="D151" s="5" t="s">
        <v>30</v>
      </c>
      <c r="E151" s="5"/>
      <c r="F151" s="50">
        <f>'Overhead Costs'!E35</f>
        <v>0</v>
      </c>
    </row>
    <row r="152" spans="1:6" x14ac:dyDescent="0.3">
      <c r="A152" s="47" t="s">
        <v>137</v>
      </c>
      <c r="B152" s="5" t="s">
        <v>188</v>
      </c>
      <c r="C152" s="5" t="s">
        <v>138</v>
      </c>
      <c r="D152" s="5" t="s">
        <v>30</v>
      </c>
      <c r="E152" s="5"/>
      <c r="F152" s="50">
        <f>'Overhead Costs'!E36</f>
        <v>0</v>
      </c>
    </row>
    <row r="153" spans="1:6" x14ac:dyDescent="0.3">
      <c r="A153" s="47" t="s">
        <v>137</v>
      </c>
      <c r="B153" s="5" t="s">
        <v>188</v>
      </c>
      <c r="C153" s="5" t="s">
        <v>138</v>
      </c>
      <c r="D153" s="4" t="s">
        <v>12</v>
      </c>
      <c r="E153" s="5"/>
      <c r="F153" s="50">
        <f>SUM(F150:F152)</f>
        <v>0</v>
      </c>
    </row>
    <row r="154" spans="1:6" x14ac:dyDescent="0.3">
      <c r="A154" s="47" t="s">
        <v>137</v>
      </c>
      <c r="B154" s="5" t="s">
        <v>188</v>
      </c>
      <c r="C154" s="4" t="s">
        <v>12</v>
      </c>
      <c r="D154" s="5"/>
      <c r="E154" s="5"/>
      <c r="F154" s="50">
        <f>'Overhead Costs'!E38</f>
        <v>0</v>
      </c>
    </row>
    <row r="155" spans="1:6" x14ac:dyDescent="0.3">
      <c r="A155" s="47" t="s">
        <v>137</v>
      </c>
      <c r="B155" s="4" t="s">
        <v>139</v>
      </c>
      <c r="C155" s="4" t="s">
        <v>140</v>
      </c>
      <c r="D155" s="5"/>
      <c r="E155" s="5"/>
      <c r="F155" s="50">
        <f>'Overhead Costs'!D40</f>
        <v>0</v>
      </c>
    </row>
    <row r="156" spans="1:6" x14ac:dyDescent="0.3">
      <c r="A156" s="47" t="s">
        <v>137</v>
      </c>
      <c r="B156" s="4" t="s">
        <v>186</v>
      </c>
      <c r="C156" s="4" t="s">
        <v>182</v>
      </c>
      <c r="D156" s="5" t="s">
        <v>61</v>
      </c>
      <c r="E156" s="5"/>
      <c r="F156" s="50">
        <f>'Overhead Costs'!G10</f>
        <v>0</v>
      </c>
    </row>
    <row r="157" spans="1:6" x14ac:dyDescent="0.3">
      <c r="A157" s="47" t="s">
        <v>137</v>
      </c>
      <c r="B157" s="5" t="s">
        <v>186</v>
      </c>
      <c r="C157" s="5" t="s">
        <v>182</v>
      </c>
      <c r="D157" s="5" t="s">
        <v>168</v>
      </c>
      <c r="E157" s="5"/>
      <c r="F157" s="50">
        <f>'Overhead Costs'!G11</f>
        <v>0</v>
      </c>
    </row>
    <row r="158" spans="1:6" x14ac:dyDescent="0.3">
      <c r="A158" s="47" t="s">
        <v>137</v>
      </c>
      <c r="B158" s="5" t="s">
        <v>186</v>
      </c>
      <c r="C158" s="5" t="s">
        <v>182</v>
      </c>
      <c r="D158" s="5" t="s">
        <v>166</v>
      </c>
      <c r="E158" s="5"/>
      <c r="F158" s="50">
        <f>'Overhead Costs'!G12</f>
        <v>0</v>
      </c>
    </row>
    <row r="159" spans="1:6" x14ac:dyDescent="0.3">
      <c r="A159" s="47" t="s">
        <v>137</v>
      </c>
      <c r="B159" s="5" t="s">
        <v>186</v>
      </c>
      <c r="C159" s="5" t="s">
        <v>182</v>
      </c>
      <c r="D159" s="5" t="s">
        <v>59</v>
      </c>
      <c r="E159" s="5"/>
      <c r="F159" s="50">
        <f>'Overhead Costs'!G13</f>
        <v>0</v>
      </c>
    </row>
    <row r="160" spans="1:6" x14ac:dyDescent="0.3">
      <c r="A160" s="47" t="s">
        <v>137</v>
      </c>
      <c r="B160" s="5" t="s">
        <v>186</v>
      </c>
      <c r="C160" s="5" t="s">
        <v>182</v>
      </c>
      <c r="D160" s="5" t="s">
        <v>60</v>
      </c>
      <c r="E160" s="5"/>
      <c r="F160" s="50">
        <f>'Overhead Costs'!G14</f>
        <v>0</v>
      </c>
    </row>
    <row r="161" spans="1:6" x14ac:dyDescent="0.3">
      <c r="A161" s="47" t="s">
        <v>137</v>
      </c>
      <c r="B161" s="5" t="s">
        <v>186</v>
      </c>
      <c r="C161" s="5" t="s">
        <v>182</v>
      </c>
      <c r="D161" s="5" t="s">
        <v>62</v>
      </c>
      <c r="E161" s="5"/>
      <c r="F161" s="50">
        <f>'Overhead Costs'!G15</f>
        <v>0</v>
      </c>
    </row>
    <row r="162" spans="1:6" x14ac:dyDescent="0.3">
      <c r="A162" s="47" t="s">
        <v>137</v>
      </c>
      <c r="B162" s="5" t="s">
        <v>186</v>
      </c>
      <c r="C162" s="5" t="s">
        <v>182</v>
      </c>
      <c r="D162" s="5" t="s">
        <v>165</v>
      </c>
      <c r="E162" s="5"/>
      <c r="F162" s="50">
        <f>'Overhead Costs'!G16</f>
        <v>0</v>
      </c>
    </row>
    <row r="163" spans="1:6" x14ac:dyDescent="0.3">
      <c r="A163" s="47" t="s">
        <v>137</v>
      </c>
      <c r="B163" s="5" t="s">
        <v>186</v>
      </c>
      <c r="C163" s="5" t="s">
        <v>182</v>
      </c>
      <c r="D163" s="4" t="s">
        <v>12</v>
      </c>
      <c r="E163" s="5"/>
      <c r="F163" s="50">
        <f>SUM(F156:F162)</f>
        <v>0</v>
      </c>
    </row>
    <row r="164" spans="1:6" x14ac:dyDescent="0.3">
      <c r="A164" s="47" t="s">
        <v>137</v>
      </c>
      <c r="B164" s="5" t="s">
        <v>186</v>
      </c>
      <c r="C164" s="4" t="s">
        <v>183</v>
      </c>
      <c r="D164" s="5" t="s">
        <v>61</v>
      </c>
      <c r="E164" s="5"/>
      <c r="F164" s="50">
        <f>'Overhead Costs'!G19</f>
        <v>0</v>
      </c>
    </row>
    <row r="165" spans="1:6" x14ac:dyDescent="0.3">
      <c r="A165" s="47" t="s">
        <v>137</v>
      </c>
      <c r="B165" s="5" t="s">
        <v>186</v>
      </c>
      <c r="C165" s="5" t="s">
        <v>183</v>
      </c>
      <c r="D165" s="5" t="s">
        <v>168</v>
      </c>
      <c r="E165" s="5"/>
      <c r="F165" s="50">
        <f>'Overhead Costs'!G20</f>
        <v>0</v>
      </c>
    </row>
    <row r="166" spans="1:6" x14ac:dyDescent="0.3">
      <c r="A166" s="47" t="s">
        <v>137</v>
      </c>
      <c r="B166" s="5" t="s">
        <v>186</v>
      </c>
      <c r="C166" s="5" t="s">
        <v>183</v>
      </c>
      <c r="D166" s="5" t="s">
        <v>166</v>
      </c>
      <c r="E166" s="5"/>
      <c r="F166" s="50">
        <f>'Overhead Costs'!G21</f>
        <v>0</v>
      </c>
    </row>
    <row r="167" spans="1:6" x14ac:dyDescent="0.3">
      <c r="A167" s="47" t="s">
        <v>137</v>
      </c>
      <c r="B167" s="5" t="s">
        <v>186</v>
      </c>
      <c r="C167" s="5" t="s">
        <v>183</v>
      </c>
      <c r="D167" s="5" t="s">
        <v>59</v>
      </c>
      <c r="E167" s="5"/>
      <c r="F167" s="50">
        <f>'Overhead Costs'!G22</f>
        <v>0</v>
      </c>
    </row>
    <row r="168" spans="1:6" x14ac:dyDescent="0.3">
      <c r="A168" s="47" t="s">
        <v>137</v>
      </c>
      <c r="B168" s="5" t="s">
        <v>186</v>
      </c>
      <c r="C168" s="5" t="s">
        <v>183</v>
      </c>
      <c r="D168" s="5" t="s">
        <v>60</v>
      </c>
      <c r="E168" s="5"/>
      <c r="F168" s="50">
        <f>'Overhead Costs'!G23</f>
        <v>0</v>
      </c>
    </row>
    <row r="169" spans="1:6" x14ac:dyDescent="0.3">
      <c r="A169" s="47" t="s">
        <v>137</v>
      </c>
      <c r="B169" s="5" t="s">
        <v>186</v>
      </c>
      <c r="C169" s="5" t="s">
        <v>183</v>
      </c>
      <c r="D169" s="5" t="s">
        <v>62</v>
      </c>
      <c r="E169" s="5"/>
      <c r="F169" s="50">
        <f>'Overhead Costs'!G24</f>
        <v>0</v>
      </c>
    </row>
    <row r="170" spans="1:6" x14ac:dyDescent="0.3">
      <c r="A170" s="47" t="s">
        <v>137</v>
      </c>
      <c r="B170" s="5" t="s">
        <v>186</v>
      </c>
      <c r="C170" s="5" t="s">
        <v>183</v>
      </c>
      <c r="D170" s="5" t="s">
        <v>165</v>
      </c>
      <c r="E170" s="5"/>
      <c r="F170" s="50">
        <f>'Overhead Costs'!G25</f>
        <v>0</v>
      </c>
    </row>
    <row r="171" spans="1:6" x14ac:dyDescent="0.3">
      <c r="A171" s="47" t="s">
        <v>137</v>
      </c>
      <c r="B171" s="5" t="s">
        <v>186</v>
      </c>
      <c r="C171" s="5" t="s">
        <v>183</v>
      </c>
      <c r="D171" s="5" t="s">
        <v>173</v>
      </c>
      <c r="E171" s="5"/>
      <c r="F171" s="50">
        <f>'Overhead Costs'!G26</f>
        <v>0</v>
      </c>
    </row>
    <row r="172" spans="1:6" x14ac:dyDescent="0.3">
      <c r="A172" s="47" t="s">
        <v>137</v>
      </c>
      <c r="B172" s="5" t="s">
        <v>186</v>
      </c>
      <c r="C172" s="5" t="s">
        <v>183</v>
      </c>
      <c r="D172" s="5" t="s">
        <v>174</v>
      </c>
      <c r="E172" s="5"/>
      <c r="F172" s="50">
        <f>'Overhead Costs'!G27</f>
        <v>0</v>
      </c>
    </row>
    <row r="173" spans="1:6" x14ac:dyDescent="0.3">
      <c r="A173" s="47" t="s">
        <v>137</v>
      </c>
      <c r="B173" s="5" t="s">
        <v>186</v>
      </c>
      <c r="C173" s="5" t="s">
        <v>183</v>
      </c>
      <c r="D173" s="5" t="s">
        <v>177</v>
      </c>
      <c r="E173" s="5"/>
      <c r="F173" s="50">
        <f>'Overhead Costs'!G28</f>
        <v>0</v>
      </c>
    </row>
    <row r="174" spans="1:6" x14ac:dyDescent="0.3">
      <c r="A174" s="47" t="s">
        <v>137</v>
      </c>
      <c r="B174" s="5" t="s">
        <v>186</v>
      </c>
      <c r="C174" s="5" t="s">
        <v>183</v>
      </c>
      <c r="D174" s="5" t="s">
        <v>172</v>
      </c>
      <c r="E174" s="5"/>
      <c r="F174" s="50">
        <f>'Overhead Costs'!G29</f>
        <v>0</v>
      </c>
    </row>
    <row r="175" spans="1:6" x14ac:dyDescent="0.3">
      <c r="A175" s="47" t="s">
        <v>137</v>
      </c>
      <c r="B175" s="5" t="s">
        <v>186</v>
      </c>
      <c r="C175" s="5" t="s">
        <v>183</v>
      </c>
      <c r="D175" s="5" t="s">
        <v>175</v>
      </c>
      <c r="E175" s="5"/>
      <c r="F175" s="50">
        <f>'Overhead Costs'!G30</f>
        <v>0</v>
      </c>
    </row>
    <row r="176" spans="1:6" x14ac:dyDescent="0.3">
      <c r="A176" s="47" t="s">
        <v>137</v>
      </c>
      <c r="B176" s="5" t="s">
        <v>186</v>
      </c>
      <c r="C176" s="5" t="s">
        <v>183</v>
      </c>
      <c r="D176" s="5" t="s">
        <v>176</v>
      </c>
      <c r="E176" s="5"/>
      <c r="F176" s="50">
        <f>'Overhead Costs'!G31</f>
        <v>0</v>
      </c>
    </row>
    <row r="177" spans="1:6" x14ac:dyDescent="0.3">
      <c r="A177" s="47" t="s">
        <v>137</v>
      </c>
      <c r="B177" s="5" t="s">
        <v>186</v>
      </c>
      <c r="C177" s="5" t="s">
        <v>183</v>
      </c>
      <c r="D177" s="4" t="s">
        <v>12</v>
      </c>
      <c r="E177" s="5"/>
      <c r="F177" s="50">
        <f>SUM(F164:F176)</f>
        <v>0</v>
      </c>
    </row>
    <row r="178" spans="1:6" x14ac:dyDescent="0.3">
      <c r="A178" s="47" t="s">
        <v>137</v>
      </c>
      <c r="B178" s="5" t="s">
        <v>186</v>
      </c>
      <c r="C178" s="4" t="s">
        <v>138</v>
      </c>
      <c r="D178" s="5" t="s">
        <v>30</v>
      </c>
      <c r="E178" s="5"/>
      <c r="F178" s="50">
        <f>'Overhead Costs'!G34</f>
        <v>0</v>
      </c>
    </row>
    <row r="179" spans="1:6" x14ac:dyDescent="0.3">
      <c r="A179" s="47" t="s">
        <v>137</v>
      </c>
      <c r="B179" s="5" t="s">
        <v>186</v>
      </c>
      <c r="C179" s="5" t="s">
        <v>138</v>
      </c>
      <c r="D179" s="5" t="s">
        <v>30</v>
      </c>
      <c r="E179" s="5"/>
      <c r="F179" s="50">
        <f>'Overhead Costs'!G35</f>
        <v>0</v>
      </c>
    </row>
    <row r="180" spans="1:6" x14ac:dyDescent="0.3">
      <c r="A180" s="47" t="s">
        <v>137</v>
      </c>
      <c r="B180" s="5" t="s">
        <v>186</v>
      </c>
      <c r="C180" s="5" t="s">
        <v>138</v>
      </c>
      <c r="D180" s="5" t="s">
        <v>30</v>
      </c>
      <c r="E180" s="5"/>
      <c r="F180" s="50">
        <f>'Overhead Costs'!G36</f>
        <v>0</v>
      </c>
    </row>
    <row r="181" spans="1:6" x14ac:dyDescent="0.3">
      <c r="A181" s="47" t="s">
        <v>137</v>
      </c>
      <c r="B181" s="5" t="s">
        <v>186</v>
      </c>
      <c r="C181" s="5" t="s">
        <v>138</v>
      </c>
      <c r="D181" s="4" t="s">
        <v>12</v>
      </c>
      <c r="E181" s="5"/>
      <c r="F181" s="50">
        <f>SUM(F178:F180)</f>
        <v>0</v>
      </c>
    </row>
    <row r="182" spans="1:6" x14ac:dyDescent="0.3">
      <c r="A182" s="47" t="s">
        <v>137</v>
      </c>
      <c r="B182" s="5" t="s">
        <v>186</v>
      </c>
      <c r="C182" s="4" t="s">
        <v>12</v>
      </c>
      <c r="D182" s="5"/>
      <c r="E182" s="5"/>
      <c r="F182" s="50">
        <f>'Overhead Costs'!G38</f>
        <v>0</v>
      </c>
    </row>
    <row r="183" spans="1:6" x14ac:dyDescent="0.3">
      <c r="A183" s="47" t="s">
        <v>137</v>
      </c>
      <c r="B183" s="4" t="s">
        <v>189</v>
      </c>
      <c r="C183" s="4" t="s">
        <v>182</v>
      </c>
      <c r="D183" s="5" t="s">
        <v>61</v>
      </c>
      <c r="E183" s="5"/>
      <c r="F183" s="50">
        <f>'Overhead Costs'!H10</f>
        <v>0</v>
      </c>
    </row>
    <row r="184" spans="1:6" x14ac:dyDescent="0.3">
      <c r="A184" s="47" t="s">
        <v>137</v>
      </c>
      <c r="B184" s="5" t="s">
        <v>189</v>
      </c>
      <c r="C184" s="5" t="s">
        <v>182</v>
      </c>
      <c r="D184" s="5" t="s">
        <v>168</v>
      </c>
      <c r="E184" s="5"/>
      <c r="F184" s="50">
        <f>'Overhead Costs'!H11</f>
        <v>0</v>
      </c>
    </row>
    <row r="185" spans="1:6" x14ac:dyDescent="0.3">
      <c r="A185" s="47" t="s">
        <v>137</v>
      </c>
      <c r="B185" s="5" t="s">
        <v>189</v>
      </c>
      <c r="C185" s="5" t="s">
        <v>182</v>
      </c>
      <c r="D185" s="5" t="s">
        <v>166</v>
      </c>
      <c r="E185" s="5"/>
      <c r="F185" s="50">
        <f>'Overhead Costs'!H12</f>
        <v>0</v>
      </c>
    </row>
    <row r="186" spans="1:6" x14ac:dyDescent="0.3">
      <c r="A186" s="47" t="s">
        <v>137</v>
      </c>
      <c r="B186" s="5" t="s">
        <v>189</v>
      </c>
      <c r="C186" s="5" t="s">
        <v>182</v>
      </c>
      <c r="D186" s="5" t="s">
        <v>59</v>
      </c>
      <c r="E186" s="5"/>
      <c r="F186" s="50">
        <f>'Overhead Costs'!H13</f>
        <v>0</v>
      </c>
    </row>
    <row r="187" spans="1:6" x14ac:dyDescent="0.3">
      <c r="A187" s="47" t="s">
        <v>137</v>
      </c>
      <c r="B187" s="5" t="s">
        <v>189</v>
      </c>
      <c r="C187" s="5" t="s">
        <v>182</v>
      </c>
      <c r="D187" s="5" t="s">
        <v>60</v>
      </c>
      <c r="E187" s="5"/>
      <c r="F187" s="50">
        <f>'Overhead Costs'!H14</f>
        <v>0</v>
      </c>
    </row>
    <row r="188" spans="1:6" x14ac:dyDescent="0.3">
      <c r="A188" s="47" t="s">
        <v>137</v>
      </c>
      <c r="B188" s="5" t="s">
        <v>189</v>
      </c>
      <c r="C188" s="5" t="s">
        <v>182</v>
      </c>
      <c r="D188" s="5" t="s">
        <v>62</v>
      </c>
      <c r="E188" s="5"/>
      <c r="F188" s="50">
        <f>'Overhead Costs'!H15</f>
        <v>0</v>
      </c>
    </row>
    <row r="189" spans="1:6" x14ac:dyDescent="0.3">
      <c r="A189" s="47" t="s">
        <v>137</v>
      </c>
      <c r="B189" s="5" t="s">
        <v>189</v>
      </c>
      <c r="C189" s="5" t="s">
        <v>182</v>
      </c>
      <c r="D189" s="5" t="s">
        <v>165</v>
      </c>
      <c r="E189" s="5"/>
      <c r="F189" s="50">
        <f>'Overhead Costs'!H16</f>
        <v>0</v>
      </c>
    </row>
    <row r="190" spans="1:6" x14ac:dyDescent="0.3">
      <c r="A190" s="47" t="s">
        <v>137</v>
      </c>
      <c r="B190" s="5" t="s">
        <v>189</v>
      </c>
      <c r="C190" s="5" t="s">
        <v>182</v>
      </c>
      <c r="D190" s="4" t="s">
        <v>12</v>
      </c>
      <c r="E190" s="5"/>
      <c r="F190" s="50">
        <f>SUM(F183:F189)</f>
        <v>0</v>
      </c>
    </row>
    <row r="191" spans="1:6" x14ac:dyDescent="0.3">
      <c r="A191" s="47" t="s">
        <v>137</v>
      </c>
      <c r="B191" s="5" t="s">
        <v>189</v>
      </c>
      <c r="C191" s="4" t="s">
        <v>183</v>
      </c>
      <c r="D191" s="5" t="s">
        <v>61</v>
      </c>
      <c r="E191" s="5"/>
      <c r="F191" s="50">
        <f>'Overhead Costs'!H19</f>
        <v>0</v>
      </c>
    </row>
    <row r="192" spans="1:6" x14ac:dyDescent="0.3">
      <c r="A192" s="47" t="s">
        <v>137</v>
      </c>
      <c r="B192" s="5" t="s">
        <v>189</v>
      </c>
      <c r="C192" s="5" t="s">
        <v>183</v>
      </c>
      <c r="D192" s="5" t="s">
        <v>168</v>
      </c>
      <c r="E192" s="5"/>
      <c r="F192" s="50">
        <f>'Overhead Costs'!H20</f>
        <v>0</v>
      </c>
    </row>
    <row r="193" spans="1:6" x14ac:dyDescent="0.3">
      <c r="A193" s="47" t="s">
        <v>137</v>
      </c>
      <c r="B193" s="5" t="s">
        <v>189</v>
      </c>
      <c r="C193" s="5" t="s">
        <v>183</v>
      </c>
      <c r="D193" s="5" t="s">
        <v>166</v>
      </c>
      <c r="E193" s="5"/>
      <c r="F193" s="50">
        <f>'Overhead Costs'!H21</f>
        <v>0</v>
      </c>
    </row>
    <row r="194" spans="1:6" x14ac:dyDescent="0.3">
      <c r="A194" s="47" t="s">
        <v>137</v>
      </c>
      <c r="B194" s="5" t="s">
        <v>189</v>
      </c>
      <c r="C194" s="5" t="s">
        <v>183</v>
      </c>
      <c r="D194" s="5" t="s">
        <v>59</v>
      </c>
      <c r="E194" s="5"/>
      <c r="F194" s="50">
        <f>'Overhead Costs'!H22</f>
        <v>0</v>
      </c>
    </row>
    <row r="195" spans="1:6" x14ac:dyDescent="0.3">
      <c r="A195" s="47" t="s">
        <v>137</v>
      </c>
      <c r="B195" s="5" t="s">
        <v>189</v>
      </c>
      <c r="C195" s="5" t="s">
        <v>183</v>
      </c>
      <c r="D195" s="5" t="s">
        <v>60</v>
      </c>
      <c r="E195" s="5"/>
      <c r="F195" s="50">
        <f>'Overhead Costs'!H23</f>
        <v>0</v>
      </c>
    </row>
    <row r="196" spans="1:6" x14ac:dyDescent="0.3">
      <c r="A196" s="47" t="s">
        <v>137</v>
      </c>
      <c r="B196" s="5" t="s">
        <v>189</v>
      </c>
      <c r="C196" s="5" t="s">
        <v>183</v>
      </c>
      <c r="D196" s="5" t="s">
        <v>62</v>
      </c>
      <c r="E196" s="5"/>
      <c r="F196" s="50">
        <f>'Overhead Costs'!H24</f>
        <v>0</v>
      </c>
    </row>
    <row r="197" spans="1:6" x14ac:dyDescent="0.3">
      <c r="A197" s="47" t="s">
        <v>137</v>
      </c>
      <c r="B197" s="5" t="s">
        <v>189</v>
      </c>
      <c r="C197" s="5" t="s">
        <v>183</v>
      </c>
      <c r="D197" s="5" t="s">
        <v>165</v>
      </c>
      <c r="E197" s="5"/>
      <c r="F197" s="50">
        <f>'Overhead Costs'!H25</f>
        <v>0</v>
      </c>
    </row>
    <row r="198" spans="1:6" x14ac:dyDescent="0.3">
      <c r="A198" s="47" t="s">
        <v>137</v>
      </c>
      <c r="B198" s="5" t="s">
        <v>189</v>
      </c>
      <c r="C198" s="5" t="s">
        <v>183</v>
      </c>
      <c r="D198" s="5" t="s">
        <v>173</v>
      </c>
      <c r="E198" s="5"/>
      <c r="F198" s="50">
        <f>'Overhead Costs'!H26</f>
        <v>0</v>
      </c>
    </row>
    <row r="199" spans="1:6" x14ac:dyDescent="0.3">
      <c r="A199" s="47" t="s">
        <v>137</v>
      </c>
      <c r="B199" s="5" t="s">
        <v>189</v>
      </c>
      <c r="C199" s="5" t="s">
        <v>183</v>
      </c>
      <c r="D199" s="5" t="s">
        <v>174</v>
      </c>
      <c r="E199" s="5"/>
      <c r="F199" s="50">
        <f>'Overhead Costs'!H27</f>
        <v>0</v>
      </c>
    </row>
    <row r="200" spans="1:6" x14ac:dyDescent="0.3">
      <c r="A200" s="47" t="s">
        <v>137</v>
      </c>
      <c r="B200" s="5" t="s">
        <v>189</v>
      </c>
      <c r="C200" s="5" t="s">
        <v>183</v>
      </c>
      <c r="D200" s="5" t="s">
        <v>177</v>
      </c>
      <c r="E200" s="5"/>
      <c r="F200" s="50">
        <f>'Overhead Costs'!H28</f>
        <v>0</v>
      </c>
    </row>
    <row r="201" spans="1:6" x14ac:dyDescent="0.3">
      <c r="A201" s="47" t="s">
        <v>137</v>
      </c>
      <c r="B201" s="5" t="s">
        <v>189</v>
      </c>
      <c r="C201" s="5" t="s">
        <v>183</v>
      </c>
      <c r="D201" s="5" t="s">
        <v>172</v>
      </c>
      <c r="E201" s="5"/>
      <c r="F201" s="50">
        <f>'Overhead Costs'!H29</f>
        <v>0</v>
      </c>
    </row>
    <row r="202" spans="1:6" x14ac:dyDescent="0.3">
      <c r="A202" s="47" t="s">
        <v>137</v>
      </c>
      <c r="B202" s="5" t="s">
        <v>189</v>
      </c>
      <c r="C202" s="5" t="s">
        <v>183</v>
      </c>
      <c r="D202" s="5" t="s">
        <v>175</v>
      </c>
      <c r="E202" s="5"/>
      <c r="F202" s="50">
        <f>'Overhead Costs'!H30</f>
        <v>0</v>
      </c>
    </row>
    <row r="203" spans="1:6" x14ac:dyDescent="0.3">
      <c r="A203" s="47" t="s">
        <v>137</v>
      </c>
      <c r="B203" s="5" t="s">
        <v>189</v>
      </c>
      <c r="C203" s="5" t="s">
        <v>183</v>
      </c>
      <c r="D203" s="5" t="s">
        <v>176</v>
      </c>
      <c r="E203" s="5"/>
      <c r="F203" s="50">
        <f>'Overhead Costs'!H31</f>
        <v>0</v>
      </c>
    </row>
    <row r="204" spans="1:6" x14ac:dyDescent="0.3">
      <c r="A204" s="47" t="s">
        <v>137</v>
      </c>
      <c r="B204" s="5" t="s">
        <v>189</v>
      </c>
      <c r="C204" s="5" t="s">
        <v>183</v>
      </c>
      <c r="D204" s="4" t="s">
        <v>12</v>
      </c>
      <c r="E204" s="5"/>
      <c r="F204" s="50">
        <f>SUM(F191:F203)</f>
        <v>0</v>
      </c>
    </row>
    <row r="205" spans="1:6" x14ac:dyDescent="0.3">
      <c r="A205" s="47" t="s">
        <v>137</v>
      </c>
      <c r="B205" s="5" t="s">
        <v>189</v>
      </c>
      <c r="C205" s="4" t="s">
        <v>138</v>
      </c>
      <c r="D205" s="5" t="s">
        <v>30</v>
      </c>
      <c r="E205" s="5"/>
      <c r="F205" s="50">
        <f>'Overhead Costs'!H34</f>
        <v>0</v>
      </c>
    </row>
    <row r="206" spans="1:6" x14ac:dyDescent="0.3">
      <c r="A206" s="47" t="s">
        <v>137</v>
      </c>
      <c r="B206" s="5" t="s">
        <v>189</v>
      </c>
      <c r="C206" s="5" t="s">
        <v>138</v>
      </c>
      <c r="D206" s="5" t="s">
        <v>30</v>
      </c>
      <c r="E206" s="5"/>
      <c r="F206" s="50">
        <f>'Overhead Costs'!H35</f>
        <v>0</v>
      </c>
    </row>
    <row r="207" spans="1:6" x14ac:dyDescent="0.3">
      <c r="A207" s="47" t="s">
        <v>137</v>
      </c>
      <c r="B207" s="5" t="s">
        <v>189</v>
      </c>
      <c r="C207" s="5" t="s">
        <v>138</v>
      </c>
      <c r="D207" s="5" t="s">
        <v>30</v>
      </c>
      <c r="E207" s="5"/>
      <c r="F207" s="50">
        <f>'Overhead Costs'!H36</f>
        <v>0</v>
      </c>
    </row>
    <row r="208" spans="1:6" x14ac:dyDescent="0.3">
      <c r="A208" s="47" t="s">
        <v>137</v>
      </c>
      <c r="B208" s="5" t="s">
        <v>189</v>
      </c>
      <c r="C208" s="5" t="s">
        <v>138</v>
      </c>
      <c r="D208" s="4" t="s">
        <v>12</v>
      </c>
      <c r="E208" s="5"/>
      <c r="F208" s="50">
        <f>SUM(F205:F207)</f>
        <v>0</v>
      </c>
    </row>
    <row r="209" spans="1:6" x14ac:dyDescent="0.3">
      <c r="A209" s="47" t="s">
        <v>137</v>
      </c>
      <c r="B209" s="5" t="s">
        <v>189</v>
      </c>
      <c r="C209" s="4" t="s">
        <v>12</v>
      </c>
      <c r="D209" s="5"/>
      <c r="E209" s="5"/>
      <c r="F209" s="50">
        <f>'Overhead Costs'!H38</f>
        <v>0</v>
      </c>
    </row>
    <row r="210" spans="1:6" x14ac:dyDescent="0.3">
      <c r="A210" s="47" t="s">
        <v>137</v>
      </c>
      <c r="B210" s="4" t="s">
        <v>141</v>
      </c>
      <c r="C210" s="4" t="s">
        <v>140</v>
      </c>
      <c r="D210" s="5"/>
      <c r="E210" s="5"/>
      <c r="F210" s="50">
        <f>'Overhead Costs'!G40</f>
        <v>0</v>
      </c>
    </row>
    <row r="211" spans="1:6" x14ac:dyDescent="0.3">
      <c r="A211" s="47" t="s">
        <v>137</v>
      </c>
      <c r="B211" s="4" t="s">
        <v>0</v>
      </c>
      <c r="C211" s="4" t="s">
        <v>182</v>
      </c>
      <c r="D211" s="5" t="s">
        <v>61</v>
      </c>
      <c r="E211" s="5"/>
      <c r="F211" s="53">
        <f>'Overhead Costs'!J10</f>
        <v>0</v>
      </c>
    </row>
    <row r="212" spans="1:6" x14ac:dyDescent="0.3">
      <c r="A212" s="47" t="s">
        <v>137</v>
      </c>
      <c r="B212" s="5" t="s">
        <v>184</v>
      </c>
      <c r="C212" s="5" t="s">
        <v>182</v>
      </c>
      <c r="D212" s="5" t="s">
        <v>168</v>
      </c>
      <c r="E212" s="5"/>
      <c r="F212" s="53">
        <f>'Overhead Costs'!J11</f>
        <v>0</v>
      </c>
    </row>
    <row r="213" spans="1:6" x14ac:dyDescent="0.3">
      <c r="A213" s="47" t="s">
        <v>137</v>
      </c>
      <c r="B213" s="5" t="s">
        <v>184</v>
      </c>
      <c r="C213" s="5" t="s">
        <v>182</v>
      </c>
      <c r="D213" s="5" t="s">
        <v>166</v>
      </c>
      <c r="E213" s="5"/>
      <c r="F213" s="53">
        <f>'Overhead Costs'!J12</f>
        <v>0</v>
      </c>
    </row>
    <row r="214" spans="1:6" x14ac:dyDescent="0.3">
      <c r="A214" s="47" t="s">
        <v>137</v>
      </c>
      <c r="B214" s="5" t="s">
        <v>184</v>
      </c>
      <c r="C214" s="5" t="s">
        <v>182</v>
      </c>
      <c r="D214" s="4" t="s">
        <v>12</v>
      </c>
      <c r="E214" s="5"/>
      <c r="F214" s="53">
        <f>SUM(F211:F213)</f>
        <v>0</v>
      </c>
    </row>
    <row r="215" spans="1:6" x14ac:dyDescent="0.3">
      <c r="A215" s="47" t="s">
        <v>137</v>
      </c>
      <c r="B215" s="5" t="s">
        <v>184</v>
      </c>
      <c r="C215" s="4" t="s">
        <v>183</v>
      </c>
      <c r="D215" s="5" t="s">
        <v>61</v>
      </c>
      <c r="E215" s="5"/>
      <c r="F215" s="53">
        <f>'Overhead Costs'!J19</f>
        <v>0</v>
      </c>
    </row>
    <row r="216" spans="1:6" x14ac:dyDescent="0.3">
      <c r="A216" s="47" t="s">
        <v>137</v>
      </c>
      <c r="B216" s="5" t="s">
        <v>184</v>
      </c>
      <c r="C216" s="5" t="s">
        <v>183</v>
      </c>
      <c r="D216" s="5" t="s">
        <v>168</v>
      </c>
      <c r="E216" s="5"/>
      <c r="F216" s="53">
        <f>'Overhead Costs'!J20</f>
        <v>0</v>
      </c>
    </row>
    <row r="217" spans="1:6" x14ac:dyDescent="0.3">
      <c r="A217" s="47" t="s">
        <v>137</v>
      </c>
      <c r="B217" s="5" t="s">
        <v>184</v>
      </c>
      <c r="C217" s="5" t="s">
        <v>183</v>
      </c>
      <c r="D217" s="5" t="s">
        <v>166</v>
      </c>
      <c r="E217" s="5"/>
      <c r="F217" s="53">
        <f>'Overhead Costs'!J21</f>
        <v>0</v>
      </c>
    </row>
    <row r="218" spans="1:6" x14ac:dyDescent="0.3">
      <c r="A218" s="47" t="s">
        <v>137</v>
      </c>
      <c r="B218" s="5" t="s">
        <v>184</v>
      </c>
      <c r="C218" s="5" t="s">
        <v>183</v>
      </c>
      <c r="D218" s="5" t="s">
        <v>173</v>
      </c>
      <c r="E218" s="5"/>
      <c r="F218" s="53">
        <f>'Overhead Costs'!J26</f>
        <v>0</v>
      </c>
    </row>
    <row r="219" spans="1:6" x14ac:dyDescent="0.3">
      <c r="A219" s="47" t="s">
        <v>137</v>
      </c>
      <c r="B219" s="5" t="s">
        <v>184</v>
      </c>
      <c r="C219" s="5" t="s">
        <v>183</v>
      </c>
      <c r="D219" s="5" t="s">
        <v>174</v>
      </c>
      <c r="E219" s="5"/>
      <c r="F219" s="53">
        <f>'Overhead Costs'!J27</f>
        <v>0</v>
      </c>
    </row>
    <row r="220" spans="1:6" x14ac:dyDescent="0.3">
      <c r="A220" s="47" t="s">
        <v>137</v>
      </c>
      <c r="B220" s="5" t="s">
        <v>184</v>
      </c>
      <c r="C220" s="5" t="s">
        <v>183</v>
      </c>
      <c r="D220" s="5" t="s">
        <v>177</v>
      </c>
      <c r="E220" s="5"/>
      <c r="F220" s="53">
        <f>'Overhead Costs'!J28</f>
        <v>0</v>
      </c>
    </row>
    <row r="221" spans="1:6" x14ac:dyDescent="0.3">
      <c r="A221" s="47" t="s">
        <v>137</v>
      </c>
      <c r="B221" s="5" t="s">
        <v>184</v>
      </c>
      <c r="C221" s="5" t="s">
        <v>183</v>
      </c>
      <c r="D221" s="5" t="s">
        <v>172</v>
      </c>
      <c r="E221" s="5"/>
      <c r="F221" s="53">
        <f>'Overhead Costs'!J29</f>
        <v>0</v>
      </c>
    </row>
    <row r="222" spans="1:6" x14ac:dyDescent="0.3">
      <c r="A222" s="47" t="s">
        <v>137</v>
      </c>
      <c r="B222" s="5" t="s">
        <v>184</v>
      </c>
      <c r="C222" s="5" t="s">
        <v>183</v>
      </c>
      <c r="D222" s="4" t="s">
        <v>12</v>
      </c>
      <c r="E222" s="5"/>
      <c r="F222" s="53">
        <f>SUM(F215:F221)</f>
        <v>0</v>
      </c>
    </row>
    <row r="223" spans="1:6" x14ac:dyDescent="0.3">
      <c r="A223" s="47" t="s">
        <v>137</v>
      </c>
      <c r="B223" s="5" t="s">
        <v>184</v>
      </c>
      <c r="C223" s="4" t="s">
        <v>138</v>
      </c>
      <c r="D223" s="5" t="s">
        <v>30</v>
      </c>
      <c r="E223" s="5"/>
      <c r="F223" s="53">
        <f>'Overhead Costs'!J34</f>
        <v>0</v>
      </c>
    </row>
    <row r="224" spans="1:6" x14ac:dyDescent="0.3">
      <c r="A224" s="47" t="s">
        <v>137</v>
      </c>
      <c r="B224" s="5" t="s">
        <v>184</v>
      </c>
      <c r="C224" s="5" t="s">
        <v>138</v>
      </c>
      <c r="D224" s="5" t="s">
        <v>30</v>
      </c>
      <c r="E224" s="5"/>
      <c r="F224" s="53">
        <f>'Overhead Costs'!J35</f>
        <v>0</v>
      </c>
    </row>
    <row r="225" spans="1:6" x14ac:dyDescent="0.3">
      <c r="A225" s="47" t="s">
        <v>137</v>
      </c>
      <c r="B225" s="5" t="s">
        <v>184</v>
      </c>
      <c r="C225" s="5" t="s">
        <v>138</v>
      </c>
      <c r="D225" s="5" t="s">
        <v>30</v>
      </c>
      <c r="E225" s="5"/>
      <c r="F225" s="53">
        <f>'Overhead Costs'!J36</f>
        <v>0</v>
      </c>
    </row>
    <row r="226" spans="1:6" x14ac:dyDescent="0.3">
      <c r="A226" s="47" t="s">
        <v>137</v>
      </c>
      <c r="B226" s="5" t="s">
        <v>184</v>
      </c>
      <c r="C226" s="5" t="s">
        <v>138</v>
      </c>
      <c r="D226" s="4" t="s">
        <v>12</v>
      </c>
      <c r="E226" s="5"/>
      <c r="F226" s="53">
        <f>SUM(F223:F225)</f>
        <v>0</v>
      </c>
    </row>
    <row r="227" spans="1:6" x14ac:dyDescent="0.3">
      <c r="A227" s="47" t="s">
        <v>137</v>
      </c>
      <c r="B227" s="5" t="s">
        <v>184</v>
      </c>
      <c r="C227" s="4" t="s">
        <v>12</v>
      </c>
      <c r="D227" s="5"/>
      <c r="E227" s="5"/>
      <c r="F227" s="53">
        <f>'Overhead Costs'!J40</f>
        <v>0</v>
      </c>
    </row>
    <row r="228" spans="1:6" x14ac:dyDescent="0.3">
      <c r="A228" s="47" t="s">
        <v>137</v>
      </c>
      <c r="B228" s="4" t="s">
        <v>187</v>
      </c>
      <c r="C228" s="4" t="s">
        <v>182</v>
      </c>
      <c r="D228" s="5" t="s">
        <v>61</v>
      </c>
      <c r="E228" s="5"/>
      <c r="F228" s="50">
        <f>'Overhead Costs'!L10</f>
        <v>0</v>
      </c>
    </row>
    <row r="229" spans="1:6" x14ac:dyDescent="0.3">
      <c r="A229" s="47" t="s">
        <v>137</v>
      </c>
      <c r="B229" s="5" t="s">
        <v>187</v>
      </c>
      <c r="C229" s="5" t="s">
        <v>182</v>
      </c>
      <c r="D229" s="5" t="s">
        <v>168</v>
      </c>
      <c r="E229" s="5"/>
      <c r="F229" s="50">
        <f>'Overhead Costs'!L11</f>
        <v>0</v>
      </c>
    </row>
    <row r="230" spans="1:6" x14ac:dyDescent="0.3">
      <c r="A230" s="47" t="s">
        <v>137</v>
      </c>
      <c r="B230" s="5" t="s">
        <v>187</v>
      </c>
      <c r="C230" s="5" t="s">
        <v>182</v>
      </c>
      <c r="D230" s="5" t="s">
        <v>166</v>
      </c>
      <c r="E230" s="5"/>
      <c r="F230" s="50">
        <f>'Overhead Costs'!L12</f>
        <v>0</v>
      </c>
    </row>
    <row r="231" spans="1:6" x14ac:dyDescent="0.3">
      <c r="A231" s="47" t="s">
        <v>137</v>
      </c>
      <c r="B231" s="5" t="s">
        <v>187</v>
      </c>
      <c r="C231" s="5" t="s">
        <v>182</v>
      </c>
      <c r="D231" s="5" t="s">
        <v>59</v>
      </c>
      <c r="E231" s="5"/>
      <c r="F231" s="50">
        <f>'Overhead Costs'!L13</f>
        <v>0</v>
      </c>
    </row>
    <row r="232" spans="1:6" x14ac:dyDescent="0.3">
      <c r="A232" s="47" t="s">
        <v>137</v>
      </c>
      <c r="B232" s="5" t="s">
        <v>187</v>
      </c>
      <c r="C232" s="5" t="s">
        <v>182</v>
      </c>
      <c r="D232" s="5" t="s">
        <v>60</v>
      </c>
      <c r="E232" s="5"/>
      <c r="F232" s="50">
        <f>'Overhead Costs'!L14</f>
        <v>0</v>
      </c>
    </row>
    <row r="233" spans="1:6" x14ac:dyDescent="0.3">
      <c r="A233" s="47" t="s">
        <v>137</v>
      </c>
      <c r="B233" s="5" t="s">
        <v>187</v>
      </c>
      <c r="C233" s="5" t="s">
        <v>182</v>
      </c>
      <c r="D233" s="5" t="s">
        <v>62</v>
      </c>
      <c r="E233" s="5"/>
      <c r="F233" s="50">
        <f>'Overhead Costs'!L15</f>
        <v>0</v>
      </c>
    </row>
    <row r="234" spans="1:6" x14ac:dyDescent="0.3">
      <c r="A234" s="47" t="s">
        <v>137</v>
      </c>
      <c r="B234" s="5" t="s">
        <v>187</v>
      </c>
      <c r="C234" s="5" t="s">
        <v>182</v>
      </c>
      <c r="D234" s="5" t="s">
        <v>165</v>
      </c>
      <c r="E234" s="5"/>
      <c r="F234" s="50">
        <f>'Overhead Costs'!L16</f>
        <v>0</v>
      </c>
    </row>
    <row r="235" spans="1:6" x14ac:dyDescent="0.3">
      <c r="A235" s="47" t="s">
        <v>137</v>
      </c>
      <c r="B235" s="5" t="s">
        <v>187</v>
      </c>
      <c r="C235" s="5" t="s">
        <v>182</v>
      </c>
      <c r="D235" s="4" t="s">
        <v>12</v>
      </c>
      <c r="E235" s="5"/>
      <c r="F235" s="50">
        <f>SUM(F228:F234)</f>
        <v>0</v>
      </c>
    </row>
    <row r="236" spans="1:6" x14ac:dyDescent="0.3">
      <c r="A236" s="47" t="s">
        <v>137</v>
      </c>
      <c r="B236" s="5" t="s">
        <v>187</v>
      </c>
      <c r="C236" s="4" t="s">
        <v>183</v>
      </c>
      <c r="D236" s="5" t="s">
        <v>61</v>
      </c>
      <c r="E236" s="5"/>
      <c r="F236" s="50">
        <f>'Overhead Costs'!L19</f>
        <v>0</v>
      </c>
    </row>
    <row r="237" spans="1:6" x14ac:dyDescent="0.3">
      <c r="A237" s="47" t="s">
        <v>137</v>
      </c>
      <c r="B237" s="5" t="s">
        <v>187</v>
      </c>
      <c r="C237" s="5" t="s">
        <v>183</v>
      </c>
      <c r="D237" s="5" t="s">
        <v>168</v>
      </c>
      <c r="E237" s="5"/>
      <c r="F237" s="50">
        <f>'Overhead Costs'!L20</f>
        <v>0</v>
      </c>
    </row>
    <row r="238" spans="1:6" x14ac:dyDescent="0.3">
      <c r="A238" s="47" t="s">
        <v>137</v>
      </c>
      <c r="B238" s="5" t="s">
        <v>187</v>
      </c>
      <c r="C238" s="5" t="s">
        <v>183</v>
      </c>
      <c r="D238" s="5" t="s">
        <v>166</v>
      </c>
      <c r="E238" s="5"/>
      <c r="F238" s="50">
        <f>'Overhead Costs'!L21</f>
        <v>0</v>
      </c>
    </row>
    <row r="239" spans="1:6" x14ac:dyDescent="0.3">
      <c r="A239" s="47" t="s">
        <v>137</v>
      </c>
      <c r="B239" s="5" t="s">
        <v>187</v>
      </c>
      <c r="C239" s="5" t="s">
        <v>183</v>
      </c>
      <c r="D239" s="5" t="s">
        <v>59</v>
      </c>
      <c r="E239" s="5"/>
      <c r="F239" s="50">
        <f>'Overhead Costs'!L22</f>
        <v>0</v>
      </c>
    </row>
    <row r="240" spans="1:6" x14ac:dyDescent="0.3">
      <c r="A240" s="47" t="s">
        <v>137</v>
      </c>
      <c r="B240" s="5" t="s">
        <v>187</v>
      </c>
      <c r="C240" s="5" t="s">
        <v>183</v>
      </c>
      <c r="D240" s="5" t="s">
        <v>60</v>
      </c>
      <c r="E240" s="5"/>
      <c r="F240" s="50">
        <f>'Overhead Costs'!L23</f>
        <v>0</v>
      </c>
    </row>
    <row r="241" spans="1:6" x14ac:dyDescent="0.3">
      <c r="A241" s="47" t="s">
        <v>137</v>
      </c>
      <c r="B241" s="5" t="s">
        <v>187</v>
      </c>
      <c r="C241" s="5" t="s">
        <v>183</v>
      </c>
      <c r="D241" s="5" t="s">
        <v>62</v>
      </c>
      <c r="E241" s="5"/>
      <c r="F241" s="50">
        <f>'Overhead Costs'!L24</f>
        <v>0</v>
      </c>
    </row>
    <row r="242" spans="1:6" x14ac:dyDescent="0.3">
      <c r="A242" s="47" t="s">
        <v>137</v>
      </c>
      <c r="B242" s="5" t="s">
        <v>187</v>
      </c>
      <c r="C242" s="5" t="s">
        <v>183</v>
      </c>
      <c r="D242" s="5" t="s">
        <v>165</v>
      </c>
      <c r="E242" s="5"/>
      <c r="F242" s="50">
        <f>'Overhead Costs'!L25</f>
        <v>0</v>
      </c>
    </row>
    <row r="243" spans="1:6" x14ac:dyDescent="0.3">
      <c r="A243" s="47" t="s">
        <v>137</v>
      </c>
      <c r="B243" s="5" t="s">
        <v>187</v>
      </c>
      <c r="C243" s="5" t="s">
        <v>183</v>
      </c>
      <c r="D243" s="5" t="s">
        <v>173</v>
      </c>
      <c r="E243" s="5"/>
      <c r="F243" s="50">
        <f>'Overhead Costs'!L26</f>
        <v>0</v>
      </c>
    </row>
    <row r="244" spans="1:6" x14ac:dyDescent="0.3">
      <c r="A244" s="47" t="s">
        <v>137</v>
      </c>
      <c r="B244" s="5" t="s">
        <v>187</v>
      </c>
      <c r="C244" s="5" t="s">
        <v>183</v>
      </c>
      <c r="D244" s="5" t="s">
        <v>174</v>
      </c>
      <c r="E244" s="5"/>
      <c r="F244" s="50">
        <f>'Overhead Costs'!L27</f>
        <v>0</v>
      </c>
    </row>
    <row r="245" spans="1:6" x14ac:dyDescent="0.3">
      <c r="A245" s="47" t="s">
        <v>137</v>
      </c>
      <c r="B245" s="5" t="s">
        <v>187</v>
      </c>
      <c r="C245" s="5" t="s">
        <v>183</v>
      </c>
      <c r="D245" s="5" t="s">
        <v>177</v>
      </c>
      <c r="E245" s="5"/>
      <c r="F245" s="50">
        <f>'Overhead Costs'!L28</f>
        <v>0</v>
      </c>
    </row>
    <row r="246" spans="1:6" x14ac:dyDescent="0.3">
      <c r="A246" s="47" t="s">
        <v>137</v>
      </c>
      <c r="B246" s="5" t="s">
        <v>187</v>
      </c>
      <c r="C246" s="5" t="s">
        <v>183</v>
      </c>
      <c r="D246" s="5" t="s">
        <v>172</v>
      </c>
      <c r="E246" s="5"/>
      <c r="F246" s="50">
        <f>'Overhead Costs'!L29</f>
        <v>0</v>
      </c>
    </row>
    <row r="247" spans="1:6" x14ac:dyDescent="0.3">
      <c r="A247" s="47" t="s">
        <v>137</v>
      </c>
      <c r="B247" s="5" t="s">
        <v>187</v>
      </c>
      <c r="C247" s="5" t="s">
        <v>183</v>
      </c>
      <c r="D247" s="5" t="s">
        <v>175</v>
      </c>
      <c r="E247" s="5"/>
      <c r="F247" s="50">
        <f>'Overhead Costs'!L30</f>
        <v>0</v>
      </c>
    </row>
    <row r="248" spans="1:6" x14ac:dyDescent="0.3">
      <c r="A248" s="47" t="s">
        <v>137</v>
      </c>
      <c r="B248" s="5" t="s">
        <v>187</v>
      </c>
      <c r="C248" s="5" t="s">
        <v>183</v>
      </c>
      <c r="D248" s="5" t="s">
        <v>176</v>
      </c>
      <c r="E248" s="5"/>
      <c r="F248" s="50">
        <f>'Overhead Costs'!L31</f>
        <v>0</v>
      </c>
    </row>
    <row r="249" spans="1:6" x14ac:dyDescent="0.3">
      <c r="A249" s="47" t="s">
        <v>137</v>
      </c>
      <c r="B249" s="5" t="s">
        <v>187</v>
      </c>
      <c r="C249" s="5" t="s">
        <v>183</v>
      </c>
      <c r="D249" s="4" t="s">
        <v>12</v>
      </c>
      <c r="E249" s="5"/>
      <c r="F249" s="50">
        <f>SUM(F236:F248)</f>
        <v>0</v>
      </c>
    </row>
    <row r="250" spans="1:6" x14ac:dyDescent="0.3">
      <c r="A250" s="47" t="s">
        <v>137</v>
      </c>
      <c r="B250" s="5" t="s">
        <v>187</v>
      </c>
      <c r="C250" s="4" t="s">
        <v>138</v>
      </c>
      <c r="D250" s="5" t="s">
        <v>30</v>
      </c>
      <c r="E250" s="5"/>
      <c r="F250" s="50">
        <f>'Overhead Costs'!L34</f>
        <v>0</v>
      </c>
    </row>
    <row r="251" spans="1:6" x14ac:dyDescent="0.3">
      <c r="A251" s="47" t="s">
        <v>137</v>
      </c>
      <c r="B251" s="5" t="s">
        <v>187</v>
      </c>
      <c r="C251" s="5" t="s">
        <v>138</v>
      </c>
      <c r="D251" s="5" t="s">
        <v>30</v>
      </c>
      <c r="E251" s="5"/>
      <c r="F251" s="50">
        <f>'Overhead Costs'!L35</f>
        <v>0</v>
      </c>
    </row>
    <row r="252" spans="1:6" x14ac:dyDescent="0.3">
      <c r="A252" s="47" t="s">
        <v>137</v>
      </c>
      <c r="B252" s="5" t="s">
        <v>187</v>
      </c>
      <c r="C252" s="5" t="s">
        <v>138</v>
      </c>
      <c r="D252" s="5" t="s">
        <v>30</v>
      </c>
      <c r="E252" s="5"/>
      <c r="F252" s="50">
        <f>'Overhead Costs'!L36</f>
        <v>0</v>
      </c>
    </row>
    <row r="253" spans="1:6" x14ac:dyDescent="0.3">
      <c r="A253" s="47" t="s">
        <v>137</v>
      </c>
      <c r="B253" s="5" t="s">
        <v>187</v>
      </c>
      <c r="C253" s="5" t="s">
        <v>138</v>
      </c>
      <c r="D253" s="4" t="s">
        <v>12</v>
      </c>
      <c r="E253" s="5"/>
      <c r="F253" s="50">
        <f>SUM(F250:F252)</f>
        <v>0</v>
      </c>
    </row>
    <row r="254" spans="1:6" x14ac:dyDescent="0.3">
      <c r="A254" s="47" t="s">
        <v>137</v>
      </c>
      <c r="B254" s="5" t="s">
        <v>187</v>
      </c>
      <c r="C254" s="4" t="s">
        <v>12</v>
      </c>
      <c r="D254" s="5"/>
      <c r="E254" s="5"/>
      <c r="F254" s="50">
        <f>'Overhead Costs'!L38</f>
        <v>0</v>
      </c>
    </row>
    <row r="255" spans="1:6" x14ac:dyDescent="0.3">
      <c r="A255" s="47" t="s">
        <v>137</v>
      </c>
      <c r="B255" s="4" t="s">
        <v>190</v>
      </c>
      <c r="C255" s="4" t="s">
        <v>182</v>
      </c>
      <c r="D255" s="5" t="s">
        <v>61</v>
      </c>
      <c r="E255" s="5"/>
      <c r="F255" s="50">
        <f>'Overhead Costs'!M10</f>
        <v>0</v>
      </c>
    </row>
    <row r="256" spans="1:6" x14ac:dyDescent="0.3">
      <c r="A256" s="47" t="s">
        <v>137</v>
      </c>
      <c r="B256" s="5" t="s">
        <v>190</v>
      </c>
      <c r="C256" s="5" t="s">
        <v>182</v>
      </c>
      <c r="D256" s="5" t="s">
        <v>168</v>
      </c>
      <c r="E256" s="5"/>
      <c r="F256" s="50">
        <f>'Overhead Costs'!M11</f>
        <v>0</v>
      </c>
    </row>
    <row r="257" spans="1:6" x14ac:dyDescent="0.3">
      <c r="A257" s="47" t="s">
        <v>137</v>
      </c>
      <c r="B257" s="5" t="s">
        <v>190</v>
      </c>
      <c r="C257" s="5" t="s">
        <v>182</v>
      </c>
      <c r="D257" s="5" t="s">
        <v>166</v>
      </c>
      <c r="E257" s="5"/>
      <c r="F257" s="50">
        <f>'Overhead Costs'!M12</f>
        <v>0</v>
      </c>
    </row>
    <row r="258" spans="1:6" x14ac:dyDescent="0.3">
      <c r="A258" s="47" t="s">
        <v>137</v>
      </c>
      <c r="B258" s="5" t="s">
        <v>190</v>
      </c>
      <c r="C258" s="5" t="s">
        <v>182</v>
      </c>
      <c r="D258" s="5" t="s">
        <v>59</v>
      </c>
      <c r="E258" s="5"/>
      <c r="F258" s="50">
        <f>'Overhead Costs'!M13</f>
        <v>0</v>
      </c>
    </row>
    <row r="259" spans="1:6" x14ac:dyDescent="0.3">
      <c r="A259" s="47" t="s">
        <v>137</v>
      </c>
      <c r="B259" s="5" t="s">
        <v>190</v>
      </c>
      <c r="C259" s="5" t="s">
        <v>182</v>
      </c>
      <c r="D259" s="5" t="s">
        <v>60</v>
      </c>
      <c r="E259" s="5"/>
      <c r="F259" s="50">
        <f>'Overhead Costs'!M14</f>
        <v>0</v>
      </c>
    </row>
    <row r="260" spans="1:6" x14ac:dyDescent="0.3">
      <c r="A260" s="47" t="s">
        <v>137</v>
      </c>
      <c r="B260" s="5" t="s">
        <v>190</v>
      </c>
      <c r="C260" s="5" t="s">
        <v>182</v>
      </c>
      <c r="D260" s="5" t="s">
        <v>62</v>
      </c>
      <c r="E260" s="5"/>
      <c r="F260" s="50">
        <f>'Overhead Costs'!M15</f>
        <v>0</v>
      </c>
    </row>
    <row r="261" spans="1:6" x14ac:dyDescent="0.3">
      <c r="A261" s="47" t="s">
        <v>137</v>
      </c>
      <c r="B261" s="5" t="s">
        <v>190</v>
      </c>
      <c r="C261" s="5" t="s">
        <v>182</v>
      </c>
      <c r="D261" s="5" t="s">
        <v>165</v>
      </c>
      <c r="E261" s="5"/>
      <c r="F261" s="50">
        <f>'Overhead Costs'!M16</f>
        <v>0</v>
      </c>
    </row>
    <row r="262" spans="1:6" x14ac:dyDescent="0.3">
      <c r="A262" s="47" t="s">
        <v>137</v>
      </c>
      <c r="B262" s="5" t="s">
        <v>190</v>
      </c>
      <c r="C262" s="5" t="s">
        <v>182</v>
      </c>
      <c r="D262" s="4" t="s">
        <v>12</v>
      </c>
      <c r="E262" s="5"/>
      <c r="F262" s="50">
        <f>SUM(F255:F261)</f>
        <v>0</v>
      </c>
    </row>
    <row r="263" spans="1:6" x14ac:dyDescent="0.3">
      <c r="A263" s="47" t="s">
        <v>137</v>
      </c>
      <c r="B263" s="5" t="s">
        <v>190</v>
      </c>
      <c r="C263" s="4" t="s">
        <v>183</v>
      </c>
      <c r="D263" s="5" t="s">
        <v>61</v>
      </c>
      <c r="E263" s="5"/>
      <c r="F263" s="50">
        <f>'Overhead Costs'!M19</f>
        <v>0</v>
      </c>
    </row>
    <row r="264" spans="1:6" x14ac:dyDescent="0.3">
      <c r="A264" s="47" t="s">
        <v>137</v>
      </c>
      <c r="B264" s="5" t="s">
        <v>190</v>
      </c>
      <c r="C264" s="5" t="s">
        <v>183</v>
      </c>
      <c r="D264" s="5" t="s">
        <v>168</v>
      </c>
      <c r="E264" s="5"/>
      <c r="F264" s="50">
        <f>'Overhead Costs'!M20</f>
        <v>0</v>
      </c>
    </row>
    <row r="265" spans="1:6" x14ac:dyDescent="0.3">
      <c r="A265" s="47" t="s">
        <v>137</v>
      </c>
      <c r="B265" s="5" t="s">
        <v>190</v>
      </c>
      <c r="C265" s="5" t="s">
        <v>183</v>
      </c>
      <c r="D265" s="5" t="s">
        <v>166</v>
      </c>
      <c r="E265" s="5"/>
      <c r="F265" s="50">
        <f>'Overhead Costs'!M21</f>
        <v>0</v>
      </c>
    </row>
    <row r="266" spans="1:6" x14ac:dyDescent="0.3">
      <c r="A266" s="47" t="s">
        <v>137</v>
      </c>
      <c r="B266" s="5" t="s">
        <v>190</v>
      </c>
      <c r="C266" s="5" t="s">
        <v>183</v>
      </c>
      <c r="D266" s="5" t="s">
        <v>59</v>
      </c>
      <c r="E266" s="5"/>
      <c r="F266" s="50">
        <f>'Overhead Costs'!M22</f>
        <v>0</v>
      </c>
    </row>
    <row r="267" spans="1:6" x14ac:dyDescent="0.3">
      <c r="A267" s="47" t="s">
        <v>137</v>
      </c>
      <c r="B267" s="5" t="s">
        <v>190</v>
      </c>
      <c r="C267" s="5" t="s">
        <v>183</v>
      </c>
      <c r="D267" s="5" t="s">
        <v>60</v>
      </c>
      <c r="E267" s="5"/>
      <c r="F267" s="50">
        <f>'Overhead Costs'!M23</f>
        <v>0</v>
      </c>
    </row>
    <row r="268" spans="1:6" x14ac:dyDescent="0.3">
      <c r="A268" s="47" t="s">
        <v>137</v>
      </c>
      <c r="B268" s="5" t="s">
        <v>190</v>
      </c>
      <c r="C268" s="5" t="s">
        <v>183</v>
      </c>
      <c r="D268" s="5" t="s">
        <v>62</v>
      </c>
      <c r="E268" s="5"/>
      <c r="F268" s="50">
        <f>'Overhead Costs'!M24</f>
        <v>0</v>
      </c>
    </row>
    <row r="269" spans="1:6" x14ac:dyDescent="0.3">
      <c r="A269" s="47" t="s">
        <v>137</v>
      </c>
      <c r="B269" s="5" t="s">
        <v>190</v>
      </c>
      <c r="C269" s="5" t="s">
        <v>183</v>
      </c>
      <c r="D269" s="5" t="s">
        <v>165</v>
      </c>
      <c r="E269" s="5"/>
      <c r="F269" s="50">
        <f>'Overhead Costs'!M25</f>
        <v>0</v>
      </c>
    </row>
    <row r="270" spans="1:6" x14ac:dyDescent="0.3">
      <c r="A270" s="47" t="s">
        <v>137</v>
      </c>
      <c r="B270" s="5" t="s">
        <v>190</v>
      </c>
      <c r="C270" s="5" t="s">
        <v>183</v>
      </c>
      <c r="D270" s="5" t="s">
        <v>173</v>
      </c>
      <c r="E270" s="5"/>
      <c r="F270" s="50">
        <f>'Overhead Costs'!M26</f>
        <v>0</v>
      </c>
    </row>
    <row r="271" spans="1:6" x14ac:dyDescent="0.3">
      <c r="A271" s="47" t="s">
        <v>137</v>
      </c>
      <c r="B271" s="5" t="s">
        <v>190</v>
      </c>
      <c r="C271" s="5" t="s">
        <v>183</v>
      </c>
      <c r="D271" s="5" t="s">
        <v>174</v>
      </c>
      <c r="E271" s="5"/>
      <c r="F271" s="50">
        <f>'Overhead Costs'!M27</f>
        <v>0</v>
      </c>
    </row>
    <row r="272" spans="1:6" x14ac:dyDescent="0.3">
      <c r="A272" s="47" t="s">
        <v>137</v>
      </c>
      <c r="B272" s="5" t="s">
        <v>190</v>
      </c>
      <c r="C272" s="5" t="s">
        <v>183</v>
      </c>
      <c r="D272" s="5" t="s">
        <v>177</v>
      </c>
      <c r="E272" s="5"/>
      <c r="F272" s="50">
        <f>'Overhead Costs'!M28</f>
        <v>0</v>
      </c>
    </row>
    <row r="273" spans="1:6" x14ac:dyDescent="0.3">
      <c r="A273" s="47" t="s">
        <v>137</v>
      </c>
      <c r="B273" s="5" t="s">
        <v>190</v>
      </c>
      <c r="C273" s="5" t="s">
        <v>183</v>
      </c>
      <c r="D273" s="5" t="s">
        <v>172</v>
      </c>
      <c r="E273" s="5"/>
      <c r="F273" s="50">
        <f>'Overhead Costs'!M29</f>
        <v>0</v>
      </c>
    </row>
    <row r="274" spans="1:6" x14ac:dyDescent="0.3">
      <c r="A274" s="47" t="s">
        <v>137</v>
      </c>
      <c r="B274" s="5" t="s">
        <v>190</v>
      </c>
      <c r="C274" s="5" t="s">
        <v>183</v>
      </c>
      <c r="D274" s="5" t="s">
        <v>175</v>
      </c>
      <c r="E274" s="5"/>
      <c r="F274" s="50">
        <f>'Overhead Costs'!M30</f>
        <v>0</v>
      </c>
    </row>
    <row r="275" spans="1:6" x14ac:dyDescent="0.3">
      <c r="A275" s="47" t="s">
        <v>137</v>
      </c>
      <c r="B275" s="5" t="s">
        <v>190</v>
      </c>
      <c r="C275" s="5" t="s">
        <v>183</v>
      </c>
      <c r="D275" s="5" t="s">
        <v>176</v>
      </c>
      <c r="E275" s="5"/>
      <c r="F275" s="50">
        <f>'Overhead Costs'!M31</f>
        <v>0</v>
      </c>
    </row>
    <row r="276" spans="1:6" x14ac:dyDescent="0.3">
      <c r="A276" s="47" t="s">
        <v>137</v>
      </c>
      <c r="B276" s="5" t="s">
        <v>190</v>
      </c>
      <c r="C276" s="5" t="s">
        <v>183</v>
      </c>
      <c r="D276" s="4" t="s">
        <v>12</v>
      </c>
      <c r="E276" s="5"/>
      <c r="F276" s="50">
        <f>SUM(F263:F275)</f>
        <v>0</v>
      </c>
    </row>
    <row r="277" spans="1:6" x14ac:dyDescent="0.3">
      <c r="A277" s="47" t="s">
        <v>137</v>
      </c>
      <c r="B277" s="5" t="s">
        <v>190</v>
      </c>
      <c r="C277" s="4" t="s">
        <v>138</v>
      </c>
      <c r="D277" s="5" t="s">
        <v>30</v>
      </c>
      <c r="E277" s="5"/>
      <c r="F277" s="50">
        <f>'Overhead Costs'!M34</f>
        <v>0</v>
      </c>
    </row>
    <row r="278" spans="1:6" x14ac:dyDescent="0.3">
      <c r="A278" s="47" t="s">
        <v>137</v>
      </c>
      <c r="B278" s="5" t="s">
        <v>190</v>
      </c>
      <c r="C278" s="5" t="s">
        <v>138</v>
      </c>
      <c r="D278" s="5" t="s">
        <v>30</v>
      </c>
      <c r="E278" s="5"/>
      <c r="F278" s="50">
        <f>'Overhead Costs'!M35</f>
        <v>0</v>
      </c>
    </row>
    <row r="279" spans="1:6" x14ac:dyDescent="0.3">
      <c r="A279" s="47" t="s">
        <v>137</v>
      </c>
      <c r="B279" s="5" t="s">
        <v>190</v>
      </c>
      <c r="C279" s="5" t="s">
        <v>138</v>
      </c>
      <c r="D279" s="5" t="s">
        <v>30</v>
      </c>
      <c r="E279" s="5"/>
      <c r="F279" s="50">
        <f>'Overhead Costs'!M36</f>
        <v>0</v>
      </c>
    </row>
    <row r="280" spans="1:6" x14ac:dyDescent="0.3">
      <c r="A280" s="47" t="s">
        <v>137</v>
      </c>
      <c r="B280" s="5" t="s">
        <v>190</v>
      </c>
      <c r="C280" s="5" t="s">
        <v>138</v>
      </c>
      <c r="D280" s="4" t="s">
        <v>12</v>
      </c>
      <c r="E280" s="5"/>
      <c r="F280" s="50">
        <f>SUM(F277:F279)</f>
        <v>0</v>
      </c>
    </row>
    <row r="281" spans="1:6" x14ac:dyDescent="0.3">
      <c r="A281" s="47" t="s">
        <v>137</v>
      </c>
      <c r="B281" s="5" t="s">
        <v>190</v>
      </c>
      <c r="C281" s="4" t="s">
        <v>12</v>
      </c>
      <c r="D281" s="5"/>
      <c r="E281" s="5"/>
      <c r="F281" s="50">
        <f>'Overhead Costs'!M38</f>
        <v>0</v>
      </c>
    </row>
    <row r="282" spans="1:6" x14ac:dyDescent="0.3">
      <c r="A282" s="47" t="s">
        <v>137</v>
      </c>
      <c r="B282" s="4" t="s">
        <v>142</v>
      </c>
      <c r="C282" s="4" t="s">
        <v>140</v>
      </c>
      <c r="D282" s="5"/>
      <c r="E282" s="5"/>
      <c r="F282" s="50">
        <f>'Overhead Costs'!L40</f>
        <v>0</v>
      </c>
    </row>
    <row r="283" spans="1:6" x14ac:dyDescent="0.3">
      <c r="A283" s="47" t="s">
        <v>137</v>
      </c>
      <c r="B283" s="4" t="s">
        <v>230</v>
      </c>
      <c r="C283" s="4"/>
      <c r="D283" s="5"/>
      <c r="E283" s="5"/>
      <c r="F283" s="50">
        <f>'Overhead Costs'!L42</f>
        <v>0</v>
      </c>
    </row>
    <row r="284" spans="1:6" x14ac:dyDescent="0.3">
      <c r="A284" s="47" t="s">
        <v>137</v>
      </c>
      <c r="B284" s="4" t="s">
        <v>11</v>
      </c>
      <c r="C284" s="4" t="s">
        <v>182</v>
      </c>
      <c r="D284" s="5" t="s">
        <v>61</v>
      </c>
      <c r="E284" s="5"/>
      <c r="F284" s="50">
        <f>'Overhead Costs'!O10</f>
        <v>0</v>
      </c>
    </row>
    <row r="285" spans="1:6" x14ac:dyDescent="0.3">
      <c r="A285" s="47" t="s">
        <v>137</v>
      </c>
      <c r="B285" s="5" t="s">
        <v>11</v>
      </c>
      <c r="C285" s="5" t="s">
        <v>182</v>
      </c>
      <c r="D285" s="5" t="s">
        <v>168</v>
      </c>
      <c r="E285" s="5"/>
      <c r="F285" s="50">
        <f>'Overhead Costs'!O11</f>
        <v>0</v>
      </c>
    </row>
    <row r="286" spans="1:6" x14ac:dyDescent="0.3">
      <c r="A286" s="47" t="s">
        <v>137</v>
      </c>
      <c r="B286" s="5" t="s">
        <v>11</v>
      </c>
      <c r="C286" s="5" t="s">
        <v>182</v>
      </c>
      <c r="D286" s="5" t="s">
        <v>166</v>
      </c>
      <c r="E286" s="5"/>
      <c r="F286" s="50">
        <f>'Overhead Costs'!O12</f>
        <v>0</v>
      </c>
    </row>
    <row r="287" spans="1:6" x14ac:dyDescent="0.3">
      <c r="A287" s="47" t="s">
        <v>137</v>
      </c>
      <c r="B287" s="5" t="s">
        <v>11</v>
      </c>
      <c r="C287" s="5" t="s">
        <v>182</v>
      </c>
      <c r="D287" s="5" t="s">
        <v>59</v>
      </c>
      <c r="E287" s="5"/>
      <c r="F287" s="50">
        <f>'Overhead Costs'!O13</f>
        <v>0</v>
      </c>
    </row>
    <row r="288" spans="1:6" x14ac:dyDescent="0.3">
      <c r="A288" s="47" t="s">
        <v>137</v>
      </c>
      <c r="B288" s="5" t="s">
        <v>11</v>
      </c>
      <c r="C288" s="5" t="s">
        <v>182</v>
      </c>
      <c r="D288" s="5" t="s">
        <v>60</v>
      </c>
      <c r="E288" s="5"/>
      <c r="F288" s="50">
        <f>'Overhead Costs'!O14</f>
        <v>0</v>
      </c>
    </row>
    <row r="289" spans="1:6" x14ac:dyDescent="0.3">
      <c r="A289" s="47" t="s">
        <v>137</v>
      </c>
      <c r="B289" s="5" t="s">
        <v>11</v>
      </c>
      <c r="C289" s="5" t="s">
        <v>182</v>
      </c>
      <c r="D289" s="5" t="s">
        <v>62</v>
      </c>
      <c r="E289" s="5"/>
      <c r="F289" s="50">
        <f>'Overhead Costs'!O15</f>
        <v>0</v>
      </c>
    </row>
    <row r="290" spans="1:6" x14ac:dyDescent="0.3">
      <c r="A290" s="47" t="s">
        <v>137</v>
      </c>
      <c r="B290" s="5" t="s">
        <v>11</v>
      </c>
      <c r="C290" s="5" t="s">
        <v>182</v>
      </c>
      <c r="D290" s="5" t="s">
        <v>165</v>
      </c>
      <c r="E290" s="5"/>
      <c r="F290" s="50">
        <f>'Overhead Costs'!O16</f>
        <v>0</v>
      </c>
    </row>
    <row r="291" spans="1:6" x14ac:dyDescent="0.3">
      <c r="A291" s="47" t="s">
        <v>137</v>
      </c>
      <c r="B291" s="5" t="s">
        <v>11</v>
      </c>
      <c r="C291" s="4" t="s">
        <v>183</v>
      </c>
      <c r="D291" s="5" t="s">
        <v>61</v>
      </c>
      <c r="E291" s="5"/>
      <c r="F291" s="50">
        <f>'Overhead Costs'!O19</f>
        <v>0</v>
      </c>
    </row>
    <row r="292" spans="1:6" x14ac:dyDescent="0.3">
      <c r="A292" s="47" t="s">
        <v>137</v>
      </c>
      <c r="B292" s="5" t="s">
        <v>11</v>
      </c>
      <c r="C292" s="5" t="s">
        <v>183</v>
      </c>
      <c r="D292" s="5" t="s">
        <v>168</v>
      </c>
      <c r="E292" s="5"/>
      <c r="F292" s="50">
        <f>'Overhead Costs'!O20</f>
        <v>0</v>
      </c>
    </row>
    <row r="293" spans="1:6" x14ac:dyDescent="0.3">
      <c r="A293" s="47" t="s">
        <v>137</v>
      </c>
      <c r="B293" s="5" t="s">
        <v>11</v>
      </c>
      <c r="C293" s="5" t="s">
        <v>183</v>
      </c>
      <c r="D293" s="5" t="s">
        <v>166</v>
      </c>
      <c r="E293" s="5"/>
      <c r="F293" s="50">
        <f>'Overhead Costs'!O21</f>
        <v>0</v>
      </c>
    </row>
    <row r="294" spans="1:6" x14ac:dyDescent="0.3">
      <c r="A294" s="47" t="s">
        <v>137</v>
      </c>
      <c r="B294" s="5" t="s">
        <v>11</v>
      </c>
      <c r="C294" s="5" t="s">
        <v>183</v>
      </c>
      <c r="D294" s="5" t="s">
        <v>59</v>
      </c>
      <c r="E294" s="5"/>
      <c r="F294" s="50">
        <f>'Overhead Costs'!O22</f>
        <v>0</v>
      </c>
    </row>
    <row r="295" spans="1:6" x14ac:dyDescent="0.3">
      <c r="A295" s="47" t="s">
        <v>137</v>
      </c>
      <c r="B295" s="5" t="s">
        <v>11</v>
      </c>
      <c r="C295" s="5" t="s">
        <v>183</v>
      </c>
      <c r="D295" s="5" t="s">
        <v>60</v>
      </c>
      <c r="E295" s="5"/>
      <c r="F295" s="50">
        <f>'Overhead Costs'!O23</f>
        <v>0</v>
      </c>
    </row>
    <row r="296" spans="1:6" x14ac:dyDescent="0.3">
      <c r="A296" s="47" t="s">
        <v>137</v>
      </c>
      <c r="B296" s="5" t="s">
        <v>11</v>
      </c>
      <c r="C296" s="5" t="s">
        <v>183</v>
      </c>
      <c r="D296" s="5" t="s">
        <v>62</v>
      </c>
      <c r="E296" s="5"/>
      <c r="F296" s="50">
        <f>'Overhead Costs'!O24</f>
        <v>0</v>
      </c>
    </row>
    <row r="297" spans="1:6" x14ac:dyDescent="0.3">
      <c r="A297" s="47" t="s">
        <v>137</v>
      </c>
      <c r="B297" s="5" t="s">
        <v>11</v>
      </c>
      <c r="C297" s="5" t="s">
        <v>183</v>
      </c>
      <c r="D297" s="5" t="s">
        <v>165</v>
      </c>
      <c r="E297" s="5"/>
      <c r="F297" s="50">
        <f>'Overhead Costs'!O25</f>
        <v>0</v>
      </c>
    </row>
    <row r="298" spans="1:6" x14ac:dyDescent="0.3">
      <c r="A298" s="47" t="s">
        <v>137</v>
      </c>
      <c r="B298" s="5" t="s">
        <v>11</v>
      </c>
      <c r="C298" s="5" t="s">
        <v>183</v>
      </c>
      <c r="D298" s="5" t="s">
        <v>173</v>
      </c>
      <c r="E298" s="5"/>
      <c r="F298" s="50">
        <f>'Overhead Costs'!O26</f>
        <v>0</v>
      </c>
    </row>
    <row r="299" spans="1:6" x14ac:dyDescent="0.3">
      <c r="A299" s="47" t="s">
        <v>137</v>
      </c>
      <c r="B299" s="5" t="s">
        <v>11</v>
      </c>
      <c r="C299" s="5" t="s">
        <v>183</v>
      </c>
      <c r="D299" s="5" t="s">
        <v>174</v>
      </c>
      <c r="E299" s="5"/>
      <c r="F299" s="50">
        <f>'Overhead Costs'!O27</f>
        <v>0</v>
      </c>
    </row>
    <row r="300" spans="1:6" x14ac:dyDescent="0.3">
      <c r="A300" s="47" t="s">
        <v>137</v>
      </c>
      <c r="B300" s="5" t="s">
        <v>11</v>
      </c>
      <c r="C300" s="5" t="s">
        <v>183</v>
      </c>
      <c r="D300" s="5" t="s">
        <v>177</v>
      </c>
      <c r="E300" s="5"/>
      <c r="F300" s="50">
        <f>'Overhead Costs'!O28</f>
        <v>0</v>
      </c>
    </row>
    <row r="301" spans="1:6" x14ac:dyDescent="0.3">
      <c r="A301" s="47" t="s">
        <v>137</v>
      </c>
      <c r="B301" s="5" t="s">
        <v>11</v>
      </c>
      <c r="C301" s="5" t="s">
        <v>183</v>
      </c>
      <c r="D301" s="5" t="s">
        <v>172</v>
      </c>
      <c r="E301" s="5"/>
      <c r="F301" s="50">
        <f>'Overhead Costs'!O29</f>
        <v>0</v>
      </c>
    </row>
    <row r="302" spans="1:6" x14ac:dyDescent="0.3">
      <c r="A302" s="47" t="s">
        <v>137</v>
      </c>
      <c r="B302" s="5" t="s">
        <v>11</v>
      </c>
      <c r="C302" s="5" t="s">
        <v>183</v>
      </c>
      <c r="D302" s="5" t="s">
        <v>175</v>
      </c>
      <c r="E302" s="5"/>
      <c r="F302" s="50">
        <f>'Overhead Costs'!O30</f>
        <v>0</v>
      </c>
    </row>
    <row r="303" spans="1:6" x14ac:dyDescent="0.3">
      <c r="A303" s="47" t="s">
        <v>137</v>
      </c>
      <c r="B303" s="5" t="s">
        <v>11</v>
      </c>
      <c r="C303" s="5" t="s">
        <v>183</v>
      </c>
      <c r="D303" s="5" t="s">
        <v>176</v>
      </c>
      <c r="E303" s="5"/>
      <c r="F303" s="50">
        <f>'Overhead Costs'!O31</f>
        <v>0</v>
      </c>
    </row>
    <row r="304" spans="1:6" x14ac:dyDescent="0.3">
      <c r="A304" s="47" t="s">
        <v>137</v>
      </c>
      <c r="B304" s="5" t="s">
        <v>11</v>
      </c>
      <c r="C304" s="4" t="s">
        <v>138</v>
      </c>
      <c r="D304" s="5" t="s">
        <v>30</v>
      </c>
      <c r="E304" s="5"/>
      <c r="F304" s="50">
        <f>'Overhead Costs'!O34</f>
        <v>0</v>
      </c>
    </row>
    <row r="305" spans="1:6" x14ac:dyDescent="0.3">
      <c r="A305" s="47" t="s">
        <v>137</v>
      </c>
      <c r="B305" s="5" t="s">
        <v>11</v>
      </c>
      <c r="C305" s="5" t="s">
        <v>138</v>
      </c>
      <c r="D305" s="5" t="s">
        <v>30</v>
      </c>
      <c r="E305" s="5"/>
      <c r="F305" s="50">
        <f>'Overhead Costs'!O35</f>
        <v>0</v>
      </c>
    </row>
    <row r="306" spans="1:6" x14ac:dyDescent="0.3">
      <c r="A306" s="47" t="s">
        <v>137</v>
      </c>
      <c r="B306" s="5" t="s">
        <v>11</v>
      </c>
      <c r="C306" s="5" t="s">
        <v>138</v>
      </c>
      <c r="D306" s="5" t="s">
        <v>30</v>
      </c>
      <c r="E306" s="5"/>
      <c r="F306" s="50">
        <f>'Overhead Costs'!O36</f>
        <v>0</v>
      </c>
    </row>
    <row r="307" spans="1:6" x14ac:dyDescent="0.3">
      <c r="A307" s="46" t="s">
        <v>42</v>
      </c>
      <c r="B307" s="4" t="s">
        <v>160</v>
      </c>
      <c r="C307" s="5"/>
      <c r="D307" s="5"/>
      <c r="E307" s="5"/>
      <c r="F307" s="50">
        <f>Remedies!E5</f>
        <v>0</v>
      </c>
    </row>
    <row r="308" spans="1:6" x14ac:dyDescent="0.3">
      <c r="A308" s="47" t="s">
        <v>42</v>
      </c>
      <c r="B308" s="4" t="s">
        <v>135</v>
      </c>
      <c r="C308" s="5" t="s">
        <v>31</v>
      </c>
      <c r="D308" s="5"/>
      <c r="E308" s="5"/>
      <c r="F308" s="50">
        <f>Remedies!C11</f>
        <v>0</v>
      </c>
    </row>
    <row r="309" spans="1:6" x14ac:dyDescent="0.3">
      <c r="A309" s="47" t="s">
        <v>42</v>
      </c>
      <c r="B309" s="5" t="s">
        <v>135</v>
      </c>
      <c r="C309" s="5" t="s">
        <v>32</v>
      </c>
      <c r="D309" s="5"/>
      <c r="E309" s="5"/>
      <c r="F309" s="50">
        <f>Remedies!D11</f>
        <v>0</v>
      </c>
    </row>
    <row r="310" spans="1:6" x14ac:dyDescent="0.3">
      <c r="A310" s="47" t="s">
        <v>42</v>
      </c>
      <c r="B310" s="5" t="s">
        <v>135</v>
      </c>
      <c r="C310" s="4" t="s">
        <v>55</v>
      </c>
      <c r="D310" s="5" t="s">
        <v>25</v>
      </c>
      <c r="E310" s="5"/>
      <c r="F310" s="50">
        <f>Remedies!F11</f>
        <v>0</v>
      </c>
    </row>
    <row r="311" spans="1:6" x14ac:dyDescent="0.3">
      <c r="A311" s="47" t="s">
        <v>42</v>
      </c>
      <c r="B311" s="5" t="s">
        <v>135</v>
      </c>
      <c r="C311" s="5" t="s">
        <v>55</v>
      </c>
      <c r="D311" s="5" t="s">
        <v>26</v>
      </c>
      <c r="E311" s="5"/>
      <c r="F311" s="50">
        <f>Remedies!F12</f>
        <v>0</v>
      </c>
    </row>
    <row r="312" spans="1:6" x14ac:dyDescent="0.3">
      <c r="A312" s="47" t="s">
        <v>42</v>
      </c>
      <c r="B312" s="5" t="s">
        <v>135</v>
      </c>
      <c r="C312" s="5" t="s">
        <v>55</v>
      </c>
      <c r="D312" s="5" t="s">
        <v>27</v>
      </c>
      <c r="E312" s="5"/>
      <c r="F312" s="50">
        <f>Remedies!F13</f>
        <v>0</v>
      </c>
    </row>
    <row r="313" spans="1:6" x14ac:dyDescent="0.3">
      <c r="A313" s="47" t="s">
        <v>42</v>
      </c>
      <c r="B313" s="5" t="s">
        <v>135</v>
      </c>
      <c r="C313" s="5" t="s">
        <v>55</v>
      </c>
      <c r="D313" s="5" t="s">
        <v>29</v>
      </c>
      <c r="E313" s="5"/>
      <c r="F313" s="50">
        <f>Remedies!F14</f>
        <v>0</v>
      </c>
    </row>
    <row r="314" spans="1:6" x14ac:dyDescent="0.3">
      <c r="A314" s="47" t="s">
        <v>42</v>
      </c>
      <c r="B314" s="5" t="s">
        <v>135</v>
      </c>
      <c r="C314" s="5" t="s">
        <v>55</v>
      </c>
      <c r="D314" s="5" t="s">
        <v>147</v>
      </c>
      <c r="E314" s="5"/>
      <c r="F314" s="50">
        <f>Remedies!F15</f>
        <v>0</v>
      </c>
    </row>
    <row r="315" spans="1:6" x14ac:dyDescent="0.3">
      <c r="A315" s="47" t="s">
        <v>42</v>
      </c>
      <c r="B315" s="5" t="s">
        <v>135</v>
      </c>
      <c r="C315" s="5" t="s">
        <v>55</v>
      </c>
      <c r="D315" s="5" t="s">
        <v>148</v>
      </c>
      <c r="E315" s="5"/>
      <c r="F315" s="50">
        <f>Remedies!F16</f>
        <v>0</v>
      </c>
    </row>
    <row r="316" spans="1:6" x14ac:dyDescent="0.3">
      <c r="A316" s="47" t="s">
        <v>42</v>
      </c>
      <c r="B316" s="5" t="s">
        <v>135</v>
      </c>
      <c r="C316" s="5" t="s">
        <v>55</v>
      </c>
      <c r="D316" s="5" t="s">
        <v>146</v>
      </c>
      <c r="E316" s="5"/>
      <c r="F316" s="50">
        <f>Remedies!F17</f>
        <v>0</v>
      </c>
    </row>
    <row r="317" spans="1:6" x14ac:dyDescent="0.3">
      <c r="A317" s="47" t="s">
        <v>42</v>
      </c>
      <c r="B317" s="5" t="s">
        <v>135</v>
      </c>
      <c r="C317" s="5" t="s">
        <v>55</v>
      </c>
      <c r="D317" s="5" t="s">
        <v>28</v>
      </c>
      <c r="E317" s="5"/>
      <c r="F317" s="50">
        <f>Remedies!F18</f>
        <v>0</v>
      </c>
    </row>
    <row r="318" spans="1:6" x14ac:dyDescent="0.3">
      <c r="A318" s="47" t="s">
        <v>42</v>
      </c>
      <c r="B318" s="5" t="s">
        <v>135</v>
      </c>
      <c r="C318" s="5" t="s">
        <v>55</v>
      </c>
      <c r="D318" s="5" t="s">
        <v>151</v>
      </c>
      <c r="E318" s="5"/>
      <c r="F318" s="50">
        <f>Remedies!F19</f>
        <v>0</v>
      </c>
    </row>
    <row r="319" spans="1:6" x14ac:dyDescent="0.3">
      <c r="A319" s="47" t="s">
        <v>42</v>
      </c>
      <c r="B319" s="5" t="s">
        <v>135</v>
      </c>
      <c r="C319" s="5" t="s">
        <v>55</v>
      </c>
      <c r="D319" s="5" t="s">
        <v>30</v>
      </c>
      <c r="E319" s="5"/>
      <c r="F319" s="50">
        <f>Remedies!F20</f>
        <v>0</v>
      </c>
    </row>
    <row r="320" spans="1:6" x14ac:dyDescent="0.3">
      <c r="A320" s="47" t="s">
        <v>42</v>
      </c>
      <c r="B320" s="5" t="s">
        <v>135</v>
      </c>
      <c r="C320" s="5" t="s">
        <v>55</v>
      </c>
      <c r="D320" s="5" t="s">
        <v>30</v>
      </c>
      <c r="E320" s="6" t="s">
        <v>41</v>
      </c>
      <c r="F320" s="51" t="str">
        <f>Remedies!E20</f>
        <v>District Entered</v>
      </c>
    </row>
    <row r="321" spans="1:6" x14ac:dyDescent="0.3">
      <c r="A321" s="47" t="s">
        <v>42</v>
      </c>
      <c r="B321" s="5" t="s">
        <v>135</v>
      </c>
      <c r="C321" s="5" t="s">
        <v>55</v>
      </c>
      <c r="D321" s="5" t="s">
        <v>12</v>
      </c>
      <c r="F321" s="50">
        <f>Remedies!F21</f>
        <v>0</v>
      </c>
    </row>
    <row r="322" spans="1:6" x14ac:dyDescent="0.3">
      <c r="A322" s="47" t="s">
        <v>42</v>
      </c>
      <c r="B322" s="5" t="s">
        <v>135</v>
      </c>
      <c r="C322" s="4" t="s">
        <v>56</v>
      </c>
      <c r="D322" s="5" t="s">
        <v>25</v>
      </c>
      <c r="F322" s="50">
        <f>Remedies!G11</f>
        <v>0</v>
      </c>
    </row>
    <row r="323" spans="1:6" x14ac:dyDescent="0.3">
      <c r="A323" s="47" t="s">
        <v>42</v>
      </c>
      <c r="B323" s="5" t="s">
        <v>135</v>
      </c>
      <c r="C323" s="5" t="s">
        <v>56</v>
      </c>
      <c r="D323" s="5" t="s">
        <v>26</v>
      </c>
      <c r="F323" s="50">
        <f>Remedies!G12</f>
        <v>0</v>
      </c>
    </row>
    <row r="324" spans="1:6" x14ac:dyDescent="0.3">
      <c r="A324" s="47" t="s">
        <v>42</v>
      </c>
      <c r="B324" s="5" t="s">
        <v>135</v>
      </c>
      <c r="C324" s="5" t="s">
        <v>56</v>
      </c>
      <c r="D324" s="5" t="s">
        <v>27</v>
      </c>
      <c r="F324" s="50">
        <f>Remedies!G13</f>
        <v>0</v>
      </c>
    </row>
    <row r="325" spans="1:6" x14ac:dyDescent="0.3">
      <c r="A325" s="47" t="s">
        <v>42</v>
      </c>
      <c r="B325" s="5" t="s">
        <v>135</v>
      </c>
      <c r="C325" s="5" t="s">
        <v>56</v>
      </c>
      <c r="D325" s="5" t="s">
        <v>29</v>
      </c>
      <c r="F325" s="50">
        <f>Remedies!G14</f>
        <v>0</v>
      </c>
    </row>
    <row r="326" spans="1:6" x14ac:dyDescent="0.3">
      <c r="A326" s="47" t="s">
        <v>42</v>
      </c>
      <c r="B326" s="5" t="s">
        <v>135</v>
      </c>
      <c r="C326" s="5" t="s">
        <v>56</v>
      </c>
      <c r="D326" s="5" t="s">
        <v>147</v>
      </c>
      <c r="F326" s="50">
        <f>Remedies!G15</f>
        <v>0</v>
      </c>
    </row>
    <row r="327" spans="1:6" x14ac:dyDescent="0.3">
      <c r="A327" s="47" t="s">
        <v>42</v>
      </c>
      <c r="B327" s="5" t="s">
        <v>135</v>
      </c>
      <c r="C327" s="5" t="s">
        <v>56</v>
      </c>
      <c r="D327" s="5" t="s">
        <v>148</v>
      </c>
      <c r="F327" s="50">
        <f>Remedies!G16</f>
        <v>0</v>
      </c>
    </row>
    <row r="328" spans="1:6" x14ac:dyDescent="0.3">
      <c r="A328" s="47" t="s">
        <v>42</v>
      </c>
      <c r="B328" s="5" t="s">
        <v>135</v>
      </c>
      <c r="C328" s="5" t="s">
        <v>56</v>
      </c>
      <c r="D328" s="5" t="s">
        <v>146</v>
      </c>
      <c r="F328" s="50">
        <f>Remedies!G17</f>
        <v>0</v>
      </c>
    </row>
    <row r="329" spans="1:6" x14ac:dyDescent="0.3">
      <c r="A329" s="47" t="s">
        <v>42</v>
      </c>
      <c r="B329" s="5" t="s">
        <v>135</v>
      </c>
      <c r="C329" s="5" t="s">
        <v>56</v>
      </c>
      <c r="D329" s="5" t="s">
        <v>28</v>
      </c>
      <c r="F329" s="50">
        <f>Remedies!G18</f>
        <v>0</v>
      </c>
    </row>
    <row r="330" spans="1:6" x14ac:dyDescent="0.3">
      <c r="A330" s="47" t="s">
        <v>42</v>
      </c>
      <c r="B330" s="5" t="s">
        <v>135</v>
      </c>
      <c r="C330" s="5" t="s">
        <v>56</v>
      </c>
      <c r="D330" s="5" t="s">
        <v>151</v>
      </c>
      <c r="F330" s="50">
        <f>Remedies!G19</f>
        <v>0</v>
      </c>
    </row>
    <row r="331" spans="1:6" x14ac:dyDescent="0.3">
      <c r="A331" s="47" t="s">
        <v>42</v>
      </c>
      <c r="B331" s="5" t="s">
        <v>135</v>
      </c>
      <c r="C331" s="5" t="s">
        <v>56</v>
      </c>
      <c r="D331" s="5" t="s">
        <v>30</v>
      </c>
      <c r="F331" s="50">
        <f>Remedies!G20</f>
        <v>0</v>
      </c>
    </row>
    <row r="332" spans="1:6" x14ac:dyDescent="0.3">
      <c r="A332" s="47" t="s">
        <v>42</v>
      </c>
      <c r="B332" s="5" t="s">
        <v>135</v>
      </c>
      <c r="C332" s="5" t="s">
        <v>56</v>
      </c>
      <c r="D332" s="5" t="s">
        <v>12</v>
      </c>
      <c r="F332" s="50">
        <f>Remedies!G21</f>
        <v>0</v>
      </c>
    </row>
    <row r="333" spans="1:6" x14ac:dyDescent="0.3">
      <c r="A333" s="47" t="s">
        <v>42</v>
      </c>
      <c r="B333" s="5" t="s">
        <v>135</v>
      </c>
      <c r="C333" s="4" t="s">
        <v>23</v>
      </c>
      <c r="D333" s="5" t="s">
        <v>25</v>
      </c>
      <c r="F333" s="50">
        <f>Remedies!H11</f>
        <v>0</v>
      </c>
    </row>
    <row r="334" spans="1:6" x14ac:dyDescent="0.3">
      <c r="A334" s="47" t="s">
        <v>42</v>
      </c>
      <c r="B334" s="5" t="s">
        <v>135</v>
      </c>
      <c r="C334" s="5" t="s">
        <v>23</v>
      </c>
      <c r="D334" s="5" t="s">
        <v>26</v>
      </c>
      <c r="F334" s="50">
        <f>Remedies!H12</f>
        <v>0</v>
      </c>
    </row>
    <row r="335" spans="1:6" x14ac:dyDescent="0.3">
      <c r="A335" s="47" t="s">
        <v>42</v>
      </c>
      <c r="B335" s="5" t="s">
        <v>135</v>
      </c>
      <c r="C335" s="5" t="s">
        <v>23</v>
      </c>
      <c r="D335" s="5" t="s">
        <v>27</v>
      </c>
      <c r="F335" s="50">
        <f>Remedies!H13</f>
        <v>0</v>
      </c>
    </row>
    <row r="336" spans="1:6" x14ac:dyDescent="0.3">
      <c r="A336" s="47" t="s">
        <v>42</v>
      </c>
      <c r="B336" s="5" t="s">
        <v>135</v>
      </c>
      <c r="C336" s="5" t="s">
        <v>23</v>
      </c>
      <c r="D336" s="5" t="s">
        <v>29</v>
      </c>
      <c r="F336" s="50">
        <f>Remedies!H14</f>
        <v>0</v>
      </c>
    </row>
    <row r="337" spans="1:6" x14ac:dyDescent="0.3">
      <c r="A337" s="47" t="s">
        <v>42</v>
      </c>
      <c r="B337" s="5" t="s">
        <v>135</v>
      </c>
      <c r="C337" s="5" t="s">
        <v>23</v>
      </c>
      <c r="D337" s="5" t="s">
        <v>147</v>
      </c>
      <c r="F337" s="50">
        <f>Remedies!H15</f>
        <v>0</v>
      </c>
    </row>
    <row r="338" spans="1:6" x14ac:dyDescent="0.3">
      <c r="A338" s="47" t="s">
        <v>42</v>
      </c>
      <c r="B338" s="5" t="s">
        <v>135</v>
      </c>
      <c r="C338" s="5" t="s">
        <v>23</v>
      </c>
      <c r="D338" s="5" t="s">
        <v>148</v>
      </c>
      <c r="F338" s="50">
        <f>Remedies!H16</f>
        <v>0</v>
      </c>
    </row>
    <row r="339" spans="1:6" x14ac:dyDescent="0.3">
      <c r="A339" s="47" t="s">
        <v>42</v>
      </c>
      <c r="B339" s="5" t="s">
        <v>135</v>
      </c>
      <c r="C339" s="5" t="s">
        <v>23</v>
      </c>
      <c r="D339" s="5" t="s">
        <v>146</v>
      </c>
      <c r="F339" s="50">
        <f>Remedies!H17</f>
        <v>0</v>
      </c>
    </row>
    <row r="340" spans="1:6" x14ac:dyDescent="0.3">
      <c r="A340" s="47" t="s">
        <v>42</v>
      </c>
      <c r="B340" s="5" t="s">
        <v>135</v>
      </c>
      <c r="C340" s="5" t="s">
        <v>23</v>
      </c>
      <c r="D340" s="5" t="s">
        <v>28</v>
      </c>
      <c r="F340" s="50">
        <f>Remedies!H18</f>
        <v>0</v>
      </c>
    </row>
    <row r="341" spans="1:6" x14ac:dyDescent="0.3">
      <c r="A341" s="47" t="s">
        <v>42</v>
      </c>
      <c r="B341" s="5" t="s">
        <v>135</v>
      </c>
      <c r="C341" s="5" t="s">
        <v>23</v>
      </c>
      <c r="D341" s="5" t="s">
        <v>151</v>
      </c>
      <c r="F341" s="50">
        <f>Remedies!H19</f>
        <v>0</v>
      </c>
    </row>
    <row r="342" spans="1:6" x14ac:dyDescent="0.3">
      <c r="A342" s="47" t="s">
        <v>42</v>
      </c>
      <c r="B342" s="5" t="s">
        <v>135</v>
      </c>
      <c r="C342" s="5" t="s">
        <v>23</v>
      </c>
      <c r="D342" s="5" t="s">
        <v>30</v>
      </c>
      <c r="F342" s="50">
        <f>Remedies!H20</f>
        <v>0</v>
      </c>
    </row>
    <row r="343" spans="1:6" x14ac:dyDescent="0.3">
      <c r="A343" s="47" t="s">
        <v>42</v>
      </c>
      <c r="B343" s="5" t="s">
        <v>135</v>
      </c>
      <c r="C343" s="5" t="s">
        <v>23</v>
      </c>
      <c r="D343" s="5" t="s">
        <v>12</v>
      </c>
      <c r="F343" s="50">
        <f>Remedies!H21</f>
        <v>0</v>
      </c>
    </row>
    <row r="344" spans="1:6" x14ac:dyDescent="0.3">
      <c r="A344" s="47" t="s">
        <v>42</v>
      </c>
      <c r="B344" s="5" t="s">
        <v>135</v>
      </c>
      <c r="C344" s="4" t="s">
        <v>24</v>
      </c>
      <c r="D344" s="5" t="s">
        <v>25</v>
      </c>
      <c r="F344" s="50">
        <f>Remedies!I11</f>
        <v>0</v>
      </c>
    </row>
    <row r="345" spans="1:6" x14ac:dyDescent="0.3">
      <c r="A345" s="47" t="s">
        <v>42</v>
      </c>
      <c r="B345" s="5" t="s">
        <v>135</v>
      </c>
      <c r="C345" s="5" t="s">
        <v>24</v>
      </c>
      <c r="D345" s="5" t="s">
        <v>26</v>
      </c>
      <c r="F345" s="50">
        <f>Remedies!I12</f>
        <v>0</v>
      </c>
    </row>
    <row r="346" spans="1:6" x14ac:dyDescent="0.3">
      <c r="A346" s="47" t="s">
        <v>42</v>
      </c>
      <c r="B346" s="5" t="s">
        <v>135</v>
      </c>
      <c r="C346" s="5" t="s">
        <v>24</v>
      </c>
      <c r="D346" s="5" t="s">
        <v>27</v>
      </c>
      <c r="F346" s="50">
        <f>Remedies!I13</f>
        <v>0</v>
      </c>
    </row>
    <row r="347" spans="1:6" x14ac:dyDescent="0.3">
      <c r="A347" s="47" t="s">
        <v>42</v>
      </c>
      <c r="B347" s="5" t="s">
        <v>135</v>
      </c>
      <c r="C347" s="5" t="s">
        <v>24</v>
      </c>
      <c r="D347" s="5" t="s">
        <v>29</v>
      </c>
      <c r="F347" s="50">
        <f>Remedies!I14</f>
        <v>0</v>
      </c>
    </row>
    <row r="348" spans="1:6" x14ac:dyDescent="0.3">
      <c r="A348" s="47" t="s">
        <v>42</v>
      </c>
      <c r="B348" s="5" t="s">
        <v>135</v>
      </c>
      <c r="C348" s="5" t="s">
        <v>24</v>
      </c>
      <c r="D348" s="5" t="s">
        <v>147</v>
      </c>
      <c r="F348" s="50">
        <f>Remedies!I15</f>
        <v>0</v>
      </c>
    </row>
    <row r="349" spans="1:6" x14ac:dyDescent="0.3">
      <c r="A349" s="47" t="s">
        <v>42</v>
      </c>
      <c r="B349" s="5" t="s">
        <v>135</v>
      </c>
      <c r="C349" s="5" t="s">
        <v>24</v>
      </c>
      <c r="D349" s="5" t="s">
        <v>148</v>
      </c>
      <c r="F349" s="50">
        <f>Remedies!I16</f>
        <v>0</v>
      </c>
    </row>
    <row r="350" spans="1:6" x14ac:dyDescent="0.3">
      <c r="A350" s="47" t="s">
        <v>42</v>
      </c>
      <c r="B350" s="5" t="s">
        <v>135</v>
      </c>
      <c r="C350" s="5" t="s">
        <v>24</v>
      </c>
      <c r="D350" s="5" t="s">
        <v>146</v>
      </c>
      <c r="F350" s="50">
        <f>Remedies!I17</f>
        <v>0</v>
      </c>
    </row>
    <row r="351" spans="1:6" x14ac:dyDescent="0.3">
      <c r="A351" s="47" t="s">
        <v>42</v>
      </c>
      <c r="B351" s="5" t="s">
        <v>135</v>
      </c>
      <c r="C351" s="5" t="s">
        <v>24</v>
      </c>
      <c r="D351" s="5" t="s">
        <v>28</v>
      </c>
      <c r="F351" s="50">
        <f>Remedies!I18</f>
        <v>0</v>
      </c>
    </row>
    <row r="352" spans="1:6" x14ac:dyDescent="0.3">
      <c r="A352" s="47" t="s">
        <v>42</v>
      </c>
      <c r="B352" s="5" t="s">
        <v>135</v>
      </c>
      <c r="C352" s="5" t="s">
        <v>24</v>
      </c>
      <c r="D352" s="5" t="s">
        <v>151</v>
      </c>
      <c r="F352" s="50">
        <f>Remedies!I19</f>
        <v>0</v>
      </c>
    </row>
    <row r="353" spans="1:6" x14ac:dyDescent="0.3">
      <c r="A353" s="47" t="s">
        <v>42</v>
      </c>
      <c r="B353" s="5" t="s">
        <v>135</v>
      </c>
      <c r="C353" s="5" t="s">
        <v>24</v>
      </c>
      <c r="D353" s="5" t="s">
        <v>30</v>
      </c>
      <c r="F353" s="50">
        <f>Remedies!I20</f>
        <v>0</v>
      </c>
    </row>
    <row r="354" spans="1:6" x14ac:dyDescent="0.3">
      <c r="A354" s="47" t="s">
        <v>42</v>
      </c>
      <c r="B354" s="5" t="s">
        <v>135</v>
      </c>
      <c r="C354" s="5" t="s">
        <v>24</v>
      </c>
      <c r="D354" s="5" t="s">
        <v>12</v>
      </c>
      <c r="F354" s="50">
        <f>Remedies!I21</f>
        <v>0</v>
      </c>
    </row>
    <row r="355" spans="1:6" x14ac:dyDescent="0.3">
      <c r="A355" s="47" t="s">
        <v>42</v>
      </c>
      <c r="B355" s="5" t="s">
        <v>135</v>
      </c>
      <c r="C355" s="4" t="s">
        <v>16</v>
      </c>
      <c r="D355" s="5" t="s">
        <v>25</v>
      </c>
      <c r="F355" s="50">
        <f>Remedies!J11</f>
        <v>0</v>
      </c>
    </row>
    <row r="356" spans="1:6" x14ac:dyDescent="0.3">
      <c r="A356" s="47" t="s">
        <v>42</v>
      </c>
      <c r="B356" s="5" t="s">
        <v>135</v>
      </c>
      <c r="C356" s="5" t="s">
        <v>16</v>
      </c>
      <c r="D356" s="5" t="s">
        <v>26</v>
      </c>
      <c r="F356" s="50">
        <f>Remedies!J12</f>
        <v>0</v>
      </c>
    </row>
    <row r="357" spans="1:6" x14ac:dyDescent="0.3">
      <c r="A357" s="47" t="s">
        <v>42</v>
      </c>
      <c r="B357" s="5" t="s">
        <v>135</v>
      </c>
      <c r="C357" s="5" t="s">
        <v>16</v>
      </c>
      <c r="D357" s="5" t="s">
        <v>27</v>
      </c>
      <c r="F357" s="50">
        <f>Remedies!J13</f>
        <v>0</v>
      </c>
    </row>
    <row r="358" spans="1:6" x14ac:dyDescent="0.3">
      <c r="A358" s="47" t="s">
        <v>42</v>
      </c>
      <c r="B358" s="5" t="s">
        <v>135</v>
      </c>
      <c r="C358" s="5" t="s">
        <v>16</v>
      </c>
      <c r="D358" s="5" t="s">
        <v>29</v>
      </c>
      <c r="F358" s="50">
        <f>Remedies!J14</f>
        <v>0</v>
      </c>
    </row>
    <row r="359" spans="1:6" x14ac:dyDescent="0.3">
      <c r="A359" s="47" t="s">
        <v>42</v>
      </c>
      <c r="B359" s="5" t="s">
        <v>135</v>
      </c>
      <c r="C359" s="5" t="s">
        <v>16</v>
      </c>
      <c r="D359" s="5" t="s">
        <v>147</v>
      </c>
      <c r="F359" s="50">
        <f>Remedies!J15</f>
        <v>0</v>
      </c>
    </row>
    <row r="360" spans="1:6" x14ac:dyDescent="0.3">
      <c r="A360" s="47" t="s">
        <v>42</v>
      </c>
      <c r="B360" s="5" t="s">
        <v>135</v>
      </c>
      <c r="C360" s="5" t="s">
        <v>16</v>
      </c>
      <c r="D360" s="5" t="s">
        <v>148</v>
      </c>
      <c r="F360" s="50">
        <f>Remedies!J16</f>
        <v>0</v>
      </c>
    </row>
    <row r="361" spans="1:6" x14ac:dyDescent="0.3">
      <c r="A361" s="47" t="s">
        <v>42</v>
      </c>
      <c r="B361" s="5" t="s">
        <v>135</v>
      </c>
      <c r="C361" s="5" t="s">
        <v>16</v>
      </c>
      <c r="D361" s="5" t="s">
        <v>146</v>
      </c>
      <c r="F361" s="50">
        <f>Remedies!J17</f>
        <v>0</v>
      </c>
    </row>
    <row r="362" spans="1:6" x14ac:dyDescent="0.3">
      <c r="A362" s="47" t="s">
        <v>42</v>
      </c>
      <c r="B362" s="5" t="s">
        <v>135</v>
      </c>
      <c r="C362" s="5" t="s">
        <v>16</v>
      </c>
      <c r="D362" s="5" t="s">
        <v>28</v>
      </c>
      <c r="F362" s="50">
        <f>Remedies!J18</f>
        <v>0</v>
      </c>
    </row>
    <row r="363" spans="1:6" x14ac:dyDescent="0.3">
      <c r="A363" s="47" t="s">
        <v>42</v>
      </c>
      <c r="B363" s="5" t="s">
        <v>135</v>
      </c>
      <c r="C363" s="5" t="s">
        <v>16</v>
      </c>
      <c r="D363" s="5" t="s">
        <v>151</v>
      </c>
      <c r="F363" s="50">
        <f>Remedies!J19</f>
        <v>0</v>
      </c>
    </row>
    <row r="364" spans="1:6" x14ac:dyDescent="0.3">
      <c r="A364" s="47" t="s">
        <v>42</v>
      </c>
      <c r="B364" s="5" t="s">
        <v>135</v>
      </c>
      <c r="C364" s="5" t="s">
        <v>16</v>
      </c>
      <c r="D364" s="5" t="s">
        <v>30</v>
      </c>
      <c r="F364" s="50">
        <f>Remedies!J20</f>
        <v>0</v>
      </c>
    </row>
    <row r="365" spans="1:6" x14ac:dyDescent="0.3">
      <c r="A365" s="47" t="s">
        <v>42</v>
      </c>
      <c r="B365" s="5" t="s">
        <v>135</v>
      </c>
      <c r="C365" s="5" t="s">
        <v>16</v>
      </c>
      <c r="D365" s="4" t="s">
        <v>12</v>
      </c>
      <c r="F365" s="50">
        <f>Remedies!J21</f>
        <v>0</v>
      </c>
    </row>
    <row r="366" spans="1:6" x14ac:dyDescent="0.3">
      <c r="A366" s="47" t="s">
        <v>42</v>
      </c>
      <c r="B366" s="5" t="s">
        <v>135</v>
      </c>
      <c r="C366" s="4" t="s">
        <v>227</v>
      </c>
      <c r="D366" s="5" t="s">
        <v>25</v>
      </c>
      <c r="F366" s="50">
        <f>Remedies!K11</f>
        <v>0</v>
      </c>
    </row>
    <row r="367" spans="1:6" x14ac:dyDescent="0.3">
      <c r="A367" s="47" t="s">
        <v>42</v>
      </c>
      <c r="B367" s="5" t="s">
        <v>135</v>
      </c>
      <c r="C367" s="5" t="s">
        <v>227</v>
      </c>
      <c r="D367" s="5" t="s">
        <v>26</v>
      </c>
      <c r="F367" s="50">
        <f>Remedies!K12</f>
        <v>0</v>
      </c>
    </row>
    <row r="368" spans="1:6" x14ac:dyDescent="0.3">
      <c r="A368" s="47" t="s">
        <v>42</v>
      </c>
      <c r="B368" s="5" t="s">
        <v>135</v>
      </c>
      <c r="C368" s="5" t="s">
        <v>227</v>
      </c>
      <c r="D368" s="5" t="s">
        <v>27</v>
      </c>
      <c r="F368" s="50">
        <f>Remedies!K13</f>
        <v>0</v>
      </c>
    </row>
    <row r="369" spans="1:6" x14ac:dyDescent="0.3">
      <c r="A369" s="47" t="s">
        <v>42</v>
      </c>
      <c r="B369" s="5" t="s">
        <v>135</v>
      </c>
      <c r="C369" s="5" t="s">
        <v>227</v>
      </c>
      <c r="D369" s="5" t="s">
        <v>29</v>
      </c>
      <c r="F369" s="50">
        <f>Remedies!K14</f>
        <v>0</v>
      </c>
    </row>
    <row r="370" spans="1:6" x14ac:dyDescent="0.3">
      <c r="A370" s="47" t="s">
        <v>42</v>
      </c>
      <c r="B370" s="5" t="s">
        <v>135</v>
      </c>
      <c r="C370" s="5" t="s">
        <v>227</v>
      </c>
      <c r="D370" s="5" t="s">
        <v>147</v>
      </c>
      <c r="F370" s="50">
        <f>Remedies!K15</f>
        <v>0</v>
      </c>
    </row>
    <row r="371" spans="1:6" x14ac:dyDescent="0.3">
      <c r="A371" s="47" t="s">
        <v>42</v>
      </c>
      <c r="B371" s="5" t="s">
        <v>135</v>
      </c>
      <c r="C371" s="5" t="s">
        <v>227</v>
      </c>
      <c r="D371" s="5" t="s">
        <v>148</v>
      </c>
      <c r="F371" s="50">
        <f>Remedies!K16</f>
        <v>0</v>
      </c>
    </row>
    <row r="372" spans="1:6" x14ac:dyDescent="0.3">
      <c r="A372" s="47" t="s">
        <v>42</v>
      </c>
      <c r="B372" s="5" t="s">
        <v>135</v>
      </c>
      <c r="C372" s="5" t="s">
        <v>227</v>
      </c>
      <c r="D372" s="5" t="s">
        <v>146</v>
      </c>
      <c r="F372" s="50">
        <f>Remedies!K17</f>
        <v>0</v>
      </c>
    </row>
    <row r="373" spans="1:6" x14ac:dyDescent="0.3">
      <c r="A373" s="47" t="s">
        <v>42</v>
      </c>
      <c r="B373" s="5" t="s">
        <v>135</v>
      </c>
      <c r="C373" s="5" t="s">
        <v>227</v>
      </c>
      <c r="D373" s="5" t="s">
        <v>28</v>
      </c>
      <c r="F373" s="50">
        <f>Remedies!K18</f>
        <v>0</v>
      </c>
    </row>
    <row r="374" spans="1:6" x14ac:dyDescent="0.3">
      <c r="A374" s="47" t="s">
        <v>42</v>
      </c>
      <c r="B374" s="5" t="s">
        <v>135</v>
      </c>
      <c r="C374" s="5" t="s">
        <v>227</v>
      </c>
      <c r="D374" s="5" t="s">
        <v>151</v>
      </c>
      <c r="F374" s="50">
        <f>Remedies!K19</f>
        <v>0</v>
      </c>
    </row>
    <row r="375" spans="1:6" x14ac:dyDescent="0.3">
      <c r="A375" s="47" t="s">
        <v>42</v>
      </c>
      <c r="B375" s="5" t="s">
        <v>135</v>
      </c>
      <c r="C375" s="5" t="s">
        <v>227</v>
      </c>
      <c r="D375" s="5" t="s">
        <v>30</v>
      </c>
      <c r="F375" s="50">
        <f>Remedies!K20</f>
        <v>0</v>
      </c>
    </row>
    <row r="376" spans="1:6" x14ac:dyDescent="0.3">
      <c r="A376" s="47" t="s">
        <v>42</v>
      </c>
      <c r="B376" s="5" t="s">
        <v>135</v>
      </c>
      <c r="C376" s="5" t="s">
        <v>227</v>
      </c>
      <c r="D376" s="5" t="s">
        <v>12</v>
      </c>
      <c r="F376" s="50">
        <f>Remedies!K21</f>
        <v>0</v>
      </c>
    </row>
    <row r="377" spans="1:6" x14ac:dyDescent="0.3">
      <c r="A377" s="47" t="s">
        <v>42</v>
      </c>
      <c r="B377" s="5" t="s">
        <v>135</v>
      </c>
      <c r="C377" s="4" t="s">
        <v>228</v>
      </c>
      <c r="D377" s="5" t="s">
        <v>25</v>
      </c>
      <c r="F377" s="50">
        <f>Remedies!L11</f>
        <v>0</v>
      </c>
    </row>
    <row r="378" spans="1:6" x14ac:dyDescent="0.3">
      <c r="A378" s="47" t="s">
        <v>42</v>
      </c>
      <c r="B378" s="5" t="s">
        <v>135</v>
      </c>
      <c r="C378" s="5" t="s">
        <v>228</v>
      </c>
      <c r="D378" s="5" t="s">
        <v>26</v>
      </c>
      <c r="F378" s="50">
        <f>Remedies!L12</f>
        <v>0</v>
      </c>
    </row>
    <row r="379" spans="1:6" x14ac:dyDescent="0.3">
      <c r="A379" s="47" t="s">
        <v>42</v>
      </c>
      <c r="B379" s="5" t="s">
        <v>135</v>
      </c>
      <c r="C379" s="5" t="s">
        <v>228</v>
      </c>
      <c r="D379" s="5" t="s">
        <v>27</v>
      </c>
      <c r="F379" s="50">
        <f>Remedies!L13</f>
        <v>0</v>
      </c>
    </row>
    <row r="380" spans="1:6" x14ac:dyDescent="0.3">
      <c r="A380" s="47" t="s">
        <v>42</v>
      </c>
      <c r="B380" s="5" t="s">
        <v>135</v>
      </c>
      <c r="C380" s="5" t="s">
        <v>228</v>
      </c>
      <c r="D380" s="5" t="s">
        <v>29</v>
      </c>
      <c r="F380" s="50">
        <f>Remedies!L14</f>
        <v>0</v>
      </c>
    </row>
    <row r="381" spans="1:6" x14ac:dyDescent="0.3">
      <c r="A381" s="47" t="s">
        <v>42</v>
      </c>
      <c r="B381" s="5" t="s">
        <v>135</v>
      </c>
      <c r="C381" s="5" t="s">
        <v>228</v>
      </c>
      <c r="D381" s="5" t="s">
        <v>147</v>
      </c>
      <c r="F381" s="50">
        <f>Remedies!L15</f>
        <v>0</v>
      </c>
    </row>
    <row r="382" spans="1:6" x14ac:dyDescent="0.3">
      <c r="A382" s="47" t="s">
        <v>42</v>
      </c>
      <c r="B382" s="5" t="s">
        <v>135</v>
      </c>
      <c r="C382" s="5" t="s">
        <v>228</v>
      </c>
      <c r="D382" s="5" t="s">
        <v>148</v>
      </c>
      <c r="F382" s="50">
        <f>Remedies!L16</f>
        <v>0</v>
      </c>
    </row>
    <row r="383" spans="1:6" x14ac:dyDescent="0.3">
      <c r="A383" s="47" t="s">
        <v>42</v>
      </c>
      <c r="B383" s="5" t="s">
        <v>135</v>
      </c>
      <c r="C383" s="5" t="s">
        <v>228</v>
      </c>
      <c r="D383" s="5" t="s">
        <v>146</v>
      </c>
      <c r="F383" s="50">
        <f>Remedies!L17</f>
        <v>0</v>
      </c>
    </row>
    <row r="384" spans="1:6" x14ac:dyDescent="0.3">
      <c r="A384" s="47" t="s">
        <v>42</v>
      </c>
      <c r="B384" s="5" t="s">
        <v>135</v>
      </c>
      <c r="C384" s="5" t="s">
        <v>228</v>
      </c>
      <c r="D384" s="5" t="s">
        <v>28</v>
      </c>
      <c r="F384" s="50">
        <f>Remedies!L18</f>
        <v>0</v>
      </c>
    </row>
    <row r="385" spans="1:6" x14ac:dyDescent="0.3">
      <c r="A385" s="47" t="s">
        <v>42</v>
      </c>
      <c r="B385" s="5" t="s">
        <v>135</v>
      </c>
      <c r="C385" s="5" t="s">
        <v>228</v>
      </c>
      <c r="D385" s="5" t="s">
        <v>151</v>
      </c>
      <c r="F385" s="50">
        <f>Remedies!L19</f>
        <v>0</v>
      </c>
    </row>
    <row r="386" spans="1:6" x14ac:dyDescent="0.3">
      <c r="A386" s="47" t="s">
        <v>42</v>
      </c>
      <c r="B386" s="5" t="s">
        <v>135</v>
      </c>
      <c r="C386" s="5" t="s">
        <v>228</v>
      </c>
      <c r="D386" s="5" t="s">
        <v>30</v>
      </c>
      <c r="F386" s="50">
        <f>Remedies!L20</f>
        <v>0</v>
      </c>
    </row>
    <row r="387" spans="1:6" x14ac:dyDescent="0.3">
      <c r="A387" s="47" t="s">
        <v>42</v>
      </c>
      <c r="B387" s="5" t="s">
        <v>135</v>
      </c>
      <c r="C387" s="5" t="s">
        <v>228</v>
      </c>
      <c r="D387" s="5" t="s">
        <v>12</v>
      </c>
      <c r="F387" s="50">
        <f>Remedies!L21</f>
        <v>0</v>
      </c>
    </row>
    <row r="388" spans="1:6" x14ac:dyDescent="0.3">
      <c r="A388" s="47" t="s">
        <v>42</v>
      </c>
      <c r="B388" s="5" t="s">
        <v>135</v>
      </c>
      <c r="C388" s="4" t="s">
        <v>229</v>
      </c>
      <c r="D388" s="5" t="s">
        <v>25</v>
      </c>
      <c r="F388" s="50">
        <f>Remedies!M11</f>
        <v>0</v>
      </c>
    </row>
    <row r="389" spans="1:6" x14ac:dyDescent="0.3">
      <c r="A389" s="47" t="s">
        <v>42</v>
      </c>
      <c r="B389" s="5" t="s">
        <v>135</v>
      </c>
      <c r="C389" s="5" t="s">
        <v>229</v>
      </c>
      <c r="D389" s="5" t="s">
        <v>26</v>
      </c>
      <c r="F389" s="50">
        <f>Remedies!M12</f>
        <v>0</v>
      </c>
    </row>
    <row r="390" spans="1:6" x14ac:dyDescent="0.3">
      <c r="A390" s="47" t="s">
        <v>42</v>
      </c>
      <c r="B390" s="5" t="s">
        <v>135</v>
      </c>
      <c r="C390" s="5" t="s">
        <v>229</v>
      </c>
      <c r="D390" s="5" t="s">
        <v>27</v>
      </c>
      <c r="F390" s="50">
        <f>Remedies!M13</f>
        <v>0</v>
      </c>
    </row>
    <row r="391" spans="1:6" x14ac:dyDescent="0.3">
      <c r="A391" s="47" t="s">
        <v>42</v>
      </c>
      <c r="B391" s="5" t="s">
        <v>135</v>
      </c>
      <c r="C391" s="5" t="s">
        <v>229</v>
      </c>
      <c r="D391" s="5" t="s">
        <v>29</v>
      </c>
      <c r="F391" s="50">
        <f>Remedies!M14</f>
        <v>0</v>
      </c>
    </row>
    <row r="392" spans="1:6" x14ac:dyDescent="0.3">
      <c r="A392" s="47" t="s">
        <v>42</v>
      </c>
      <c r="B392" s="5" t="s">
        <v>135</v>
      </c>
      <c r="C392" s="5" t="s">
        <v>229</v>
      </c>
      <c r="D392" s="5" t="s">
        <v>147</v>
      </c>
      <c r="F392" s="50">
        <f>Remedies!M15</f>
        <v>0</v>
      </c>
    </row>
    <row r="393" spans="1:6" x14ac:dyDescent="0.3">
      <c r="A393" s="47" t="s">
        <v>42</v>
      </c>
      <c r="B393" s="5" t="s">
        <v>135</v>
      </c>
      <c r="C393" s="5" t="s">
        <v>229</v>
      </c>
      <c r="D393" s="5" t="s">
        <v>148</v>
      </c>
      <c r="F393" s="50">
        <f>Remedies!M16</f>
        <v>0</v>
      </c>
    </row>
    <row r="394" spans="1:6" x14ac:dyDescent="0.3">
      <c r="A394" s="47" t="s">
        <v>42</v>
      </c>
      <c r="B394" s="5" t="s">
        <v>135</v>
      </c>
      <c r="C394" s="5" t="s">
        <v>229</v>
      </c>
      <c r="D394" s="5" t="s">
        <v>146</v>
      </c>
      <c r="F394" s="50">
        <f>Remedies!M17</f>
        <v>0</v>
      </c>
    </row>
    <row r="395" spans="1:6" x14ac:dyDescent="0.3">
      <c r="A395" s="47" t="s">
        <v>42</v>
      </c>
      <c r="B395" s="5" t="s">
        <v>135</v>
      </c>
      <c r="C395" s="5" t="s">
        <v>229</v>
      </c>
      <c r="D395" s="5" t="s">
        <v>28</v>
      </c>
      <c r="F395" s="50">
        <f>Remedies!M18</f>
        <v>0</v>
      </c>
    </row>
    <row r="396" spans="1:6" x14ac:dyDescent="0.3">
      <c r="A396" s="47" t="s">
        <v>42</v>
      </c>
      <c r="B396" s="5" t="s">
        <v>135</v>
      </c>
      <c r="C396" s="5" t="s">
        <v>229</v>
      </c>
      <c r="D396" s="5" t="s">
        <v>151</v>
      </c>
      <c r="F396" s="50">
        <f>Remedies!M19</f>
        <v>0</v>
      </c>
    </row>
    <row r="397" spans="1:6" x14ac:dyDescent="0.3">
      <c r="A397" s="47" t="s">
        <v>42</v>
      </c>
      <c r="B397" s="5" t="s">
        <v>135</v>
      </c>
      <c r="C397" s="5" t="s">
        <v>229</v>
      </c>
      <c r="D397" s="5" t="s">
        <v>30</v>
      </c>
      <c r="F397" s="50">
        <f>Remedies!M20</f>
        <v>0</v>
      </c>
    </row>
    <row r="398" spans="1:6" x14ac:dyDescent="0.3">
      <c r="A398" s="47" t="s">
        <v>42</v>
      </c>
      <c r="B398" s="5" t="s">
        <v>135</v>
      </c>
      <c r="C398" s="5" t="s">
        <v>229</v>
      </c>
      <c r="D398" s="5" t="s">
        <v>12</v>
      </c>
      <c r="F398" s="50">
        <f>Remedies!M21</f>
        <v>0</v>
      </c>
    </row>
    <row r="399" spans="1:6" x14ac:dyDescent="0.3">
      <c r="A399" s="47" t="s">
        <v>42</v>
      </c>
      <c r="B399" s="5" t="s">
        <v>135</v>
      </c>
      <c r="C399" s="4" t="s">
        <v>11</v>
      </c>
      <c r="D399" s="5" t="s">
        <v>25</v>
      </c>
      <c r="F399" s="50">
        <f>Remedies!N11</f>
        <v>0</v>
      </c>
    </row>
    <row r="400" spans="1:6" x14ac:dyDescent="0.3">
      <c r="A400" s="47" t="s">
        <v>42</v>
      </c>
      <c r="B400" s="5" t="s">
        <v>135</v>
      </c>
      <c r="C400" s="5" t="s">
        <v>11</v>
      </c>
      <c r="D400" s="5" t="s">
        <v>26</v>
      </c>
      <c r="F400" s="50">
        <f>Remedies!N12</f>
        <v>0</v>
      </c>
    </row>
    <row r="401" spans="1:6" x14ac:dyDescent="0.3">
      <c r="A401" s="47" t="s">
        <v>42</v>
      </c>
      <c r="B401" s="5" t="s">
        <v>135</v>
      </c>
      <c r="C401" s="5" t="s">
        <v>11</v>
      </c>
      <c r="D401" s="5" t="s">
        <v>27</v>
      </c>
      <c r="F401" s="50">
        <f>Remedies!N13</f>
        <v>0</v>
      </c>
    </row>
    <row r="402" spans="1:6" x14ac:dyDescent="0.3">
      <c r="A402" s="47" t="s">
        <v>42</v>
      </c>
      <c r="B402" s="5" t="s">
        <v>135</v>
      </c>
      <c r="C402" s="5" t="s">
        <v>11</v>
      </c>
      <c r="D402" s="5" t="s">
        <v>29</v>
      </c>
      <c r="F402" s="50">
        <f>Remedies!N14</f>
        <v>0</v>
      </c>
    </row>
    <row r="403" spans="1:6" x14ac:dyDescent="0.3">
      <c r="A403" s="47" t="s">
        <v>42</v>
      </c>
      <c r="B403" s="5" t="s">
        <v>135</v>
      </c>
      <c r="C403" s="5" t="s">
        <v>11</v>
      </c>
      <c r="D403" s="5" t="s">
        <v>147</v>
      </c>
      <c r="F403" s="50">
        <f>Remedies!N15</f>
        <v>0</v>
      </c>
    </row>
    <row r="404" spans="1:6" x14ac:dyDescent="0.3">
      <c r="A404" s="47" t="s">
        <v>42</v>
      </c>
      <c r="B404" s="5" t="s">
        <v>135</v>
      </c>
      <c r="C404" s="5" t="s">
        <v>11</v>
      </c>
      <c r="D404" s="5" t="s">
        <v>148</v>
      </c>
      <c r="F404" s="50">
        <f>Remedies!N16</f>
        <v>0</v>
      </c>
    </row>
    <row r="405" spans="1:6" x14ac:dyDescent="0.3">
      <c r="A405" s="47" t="s">
        <v>42</v>
      </c>
      <c r="B405" s="5" t="s">
        <v>135</v>
      </c>
      <c r="C405" s="5" t="s">
        <v>11</v>
      </c>
      <c r="D405" s="5" t="s">
        <v>146</v>
      </c>
      <c r="F405" s="50">
        <f>Remedies!N17</f>
        <v>0</v>
      </c>
    </row>
    <row r="406" spans="1:6" x14ac:dyDescent="0.3">
      <c r="A406" s="47" t="s">
        <v>42</v>
      </c>
      <c r="B406" s="5" t="s">
        <v>135</v>
      </c>
      <c r="C406" s="5" t="s">
        <v>11</v>
      </c>
      <c r="D406" s="5" t="s">
        <v>28</v>
      </c>
      <c r="F406" s="50">
        <f>Remedies!N18</f>
        <v>0</v>
      </c>
    </row>
    <row r="407" spans="1:6" x14ac:dyDescent="0.3">
      <c r="A407" s="47" t="s">
        <v>42</v>
      </c>
      <c r="B407" s="5" t="s">
        <v>135</v>
      </c>
      <c r="C407" s="5" t="s">
        <v>11</v>
      </c>
      <c r="D407" s="5" t="s">
        <v>151</v>
      </c>
      <c r="F407" s="50">
        <f>Remedies!N19</f>
        <v>0</v>
      </c>
    </row>
    <row r="408" spans="1:6" x14ac:dyDescent="0.3">
      <c r="A408" s="47" t="s">
        <v>42</v>
      </c>
      <c r="B408" s="5" t="s">
        <v>135</v>
      </c>
      <c r="C408" s="5" t="s">
        <v>11</v>
      </c>
      <c r="D408" s="5" t="s">
        <v>30</v>
      </c>
      <c r="F408" s="50">
        <f>Remedies!N20</f>
        <v>0</v>
      </c>
    </row>
    <row r="409" spans="1:6" x14ac:dyDescent="0.3">
      <c r="A409" s="47" t="s">
        <v>42</v>
      </c>
      <c r="B409" s="4" t="s">
        <v>231</v>
      </c>
      <c r="C409" s="5"/>
      <c r="D409" s="5"/>
      <c r="F409" s="50">
        <f>Remedies!L23</f>
        <v>0</v>
      </c>
    </row>
  </sheetData>
  <sheetProtection algorithmName="SHA-512" hashValue="0/uxOAy+BsN6Lr3bWLQa00yuuqkjv+jNkM7Yxs6E9rsUsBBg5dEXfVhFRrll1pG+U+WoMqu9aDx8Ff0bBhSh/g==" saltValue="bx7LahWkxxH7rELlQI09Iw==" spinCount="100000" sheet="1" objects="1" scenarios="1"/>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fe9af5a-ed8a-4244-928d-e56d06aad847" xsi:nil="true"/>
    <formAnswers xmlns="24ca4954-836e-4dd6-806d-d2cdcf695e13" xsi:nil="true"/>
    <folderName xmlns="24ca4954-836e-4dd6-806d-d2cdcf695e13" xsi:nil="true"/>
    <watchersG xmlns="24ca4954-836e-4dd6-806d-d2cdcf695e13" xsi:nil="true"/>
    <formVersion xmlns="24ca4954-836e-4dd6-806d-d2cdcf695e13" xsi:nil="true"/>
    <mediator xmlns="24ca4954-836e-4dd6-806d-d2cdcf695e13">
      <UserInfo>
        <DisplayName/>
        <AccountId xsi:nil="true"/>
        <AccountType/>
      </UserInfo>
    </mediator>
    <colleaguesG xmlns="24ca4954-836e-4dd6-806d-d2cdcf695e13" xsi:nil="true"/>
    <lcf76f155ced4ddcb4097134ff3c332f xmlns="24ca4954-836e-4dd6-806d-d2cdcf695e13">
      <Terms xmlns="http://schemas.microsoft.com/office/infopath/2007/PartnerControls"/>
    </lcf76f155ced4ddcb4097134ff3c332f>
    <documentStringNames xmlns="24ca4954-836e-4dd6-806d-d2cdcf695e13" xsi:nil="true"/>
    <whenToArchive xmlns="24ca4954-836e-4dd6-806d-d2cdcf695e13" xsi:nil="true"/>
    <assignedToGroups xmlns="24ca4954-836e-4dd6-806d-d2cdcf695e13">
      <UserInfo>
        <DisplayName/>
        <AccountId xsi:nil="true"/>
        <AccountType/>
      </UserInfo>
    </assignedToGroups>
    <groupWatchers xmlns="24ca4954-836e-4dd6-806d-d2cdcf695e13">
      <UserInfo>
        <DisplayName/>
        <AccountId xsi:nil="true"/>
        <AccountType/>
      </UserInfo>
    </groupWatchers>
    <history xmlns="24ca4954-836e-4dd6-806d-d2cdcf695e13" xsi:nil="true"/>
    <entityType xmlns="24ca4954-836e-4dd6-806d-d2cdcf695e13">4</entityType>
    <color xmlns="24ca4954-836e-4dd6-806d-d2cdcf695e13" xsi:nil="true"/>
    <blueprint xmlns="24ca4954-836e-4dd6-806d-d2cdcf695e13" xsi:nil="true"/>
    <crossMinistry xmlns="24ca4954-836e-4dd6-806d-d2cdcf695e13" xsi:nil="true"/>
    <subcategory xmlns="24ca4954-836e-4dd6-806d-d2cdcf695e13" xsi:nil="true"/>
    <blueprintVersion xmlns="24ca4954-836e-4dd6-806d-d2cdcf695e13" xsi:nil="true"/>
    <assignedToSiteUser xmlns="24ca4954-836e-4dd6-806d-d2cdcf695e13">
      <UserInfo>
        <DisplayName/>
        <AccountId xsi:nil="true"/>
        <AccountType/>
      </UserInfo>
    </assignedToSiteUser>
    <rush xmlns="24ca4954-836e-4dd6-806d-d2cdcf695e13" xsi:nil="true"/>
    <uniqueMinistryId xmlns="24ca4954-836e-4dd6-806d-d2cdcf695e13" xsi:nil="true"/>
    <parentGuid xmlns="24ca4954-836e-4dd6-806d-d2cdcf695e13" xsi:nil="true"/>
    <info xmlns="24ca4954-836e-4dd6-806d-d2cdcf695e13" xsi:nil="true"/>
    <pos xmlns="24ca4954-836e-4dd6-806d-d2cdcf695e13">65535</pos>
    <otherNumber xmlns="24ca4954-836e-4dd6-806d-d2cdcf695e13" xsi:nil="true"/>
    <branch xmlns="24ca4954-836e-4dd6-806d-d2cdcf695e13" xsi:nil="true"/>
    <due xmlns="24ca4954-836e-4dd6-806d-d2cdcf695e13" xsi:nil="true"/>
    <desc xmlns="24ca4954-836e-4dd6-806d-d2cdcf695e13" xsi:nil="true"/>
    <assignedToG xmlns="24ca4954-836e-4dd6-806d-d2cdcf695e13" xsi:nil="true"/>
    <ministries xmlns="24ca4954-836e-4dd6-806d-d2cdcf695e13" xsi:nil="true"/>
    <createdOn xmlns="24ca4954-836e-4dd6-806d-d2cdcf695e13" xsi:nil="true"/>
    <completedOn xmlns="24ca4954-836e-4dd6-806d-d2cdcf695e1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7982D16F4375A649BD0847D4D8BBFC22" ma:contentTypeVersion="50" ma:contentTypeDescription="Create a new document." ma:contentTypeScope="" ma:versionID="cd7c35dbb69c5de202f34f4921204104">
  <xsd:schema xmlns:xsd="http://www.w3.org/2001/XMLSchema" xmlns:xs="http://www.w3.org/2001/XMLSchema" xmlns:p="http://schemas.microsoft.com/office/2006/metadata/properties" xmlns:ns2="24ca4954-836e-4dd6-806d-d2cdcf695e13" xmlns:ns3="6fe9af5a-ed8a-4244-928d-e56d06aad847" targetNamespace="http://schemas.microsoft.com/office/2006/metadata/properties" ma:root="true" ma:fieldsID="4f03cb0e5145ae75332910ac3c68c7f3" ns2:_="" ns3:_="">
    <xsd:import namespace="24ca4954-836e-4dd6-806d-d2cdcf695e13"/>
    <xsd:import namespace="6fe9af5a-ed8a-4244-928d-e56d06aad847"/>
    <xsd:element name="properties">
      <xsd:complexType>
        <xsd:sequence>
          <xsd:element name="documentManagement">
            <xsd:complexType>
              <xsd:all>
                <xsd:element ref="ns2:desc" minOccurs="0"/>
                <xsd:element ref="ns2:history" minOccurs="0"/>
                <xsd:element ref="ns2:info" minOccurs="0"/>
                <xsd:element ref="ns2:formAnswers" minOccurs="0"/>
                <xsd:element ref="ns2:otherNumber" minOccurs="0"/>
                <xsd:element ref="ns2:uniqueMinistryId" minOccurs="0"/>
                <xsd:element ref="ns2:subcategory" minOccurs="0"/>
                <xsd:element ref="ns2:parentGuid" minOccurs="0"/>
                <xsd:element ref="ns2:folderName" minOccurs="0"/>
                <xsd:element ref="ns2:due" minOccurs="0"/>
                <xsd:element ref="ns2:createdOn" minOccurs="0"/>
                <xsd:element ref="ns2:completedOn" minOccurs="0"/>
                <xsd:element ref="ns2:whenToArchive" minOccurs="0"/>
                <xsd:element ref="ns2:rush" minOccurs="0"/>
                <xsd:element ref="ns2:blueprintVersion" minOccurs="0"/>
                <xsd:element ref="ns2:pos" minOccurs="0"/>
                <xsd:element ref="ns2:entityType" minOccurs="0"/>
                <xsd:element ref="ns2:branch" minOccurs="0"/>
                <xsd:element ref="ns2:color" minOccurs="0"/>
                <xsd:element ref="ns2:formVersion" minOccurs="0"/>
                <xsd:element ref="ns2:blueprint" minOccurs="0"/>
                <xsd:element ref="ns2:assignedToG" minOccurs="0"/>
                <xsd:element ref="ns2:assignedToGroups" minOccurs="0"/>
                <xsd:element ref="ns2:mediator" minOccurs="0"/>
                <xsd:element ref="ns2:assignedToSiteUser" minOccurs="0"/>
                <xsd:element ref="ns2:colleaguesG" minOccurs="0"/>
                <xsd:element ref="ns2:watchersG" minOccurs="0"/>
                <xsd:element ref="ns2:groupWatchers" minOccurs="0"/>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GenerationTime" minOccurs="0"/>
                <xsd:element ref="ns2:MediaServiceEventHashCode" minOccurs="0"/>
                <xsd:element ref="ns3:SharedWithUsers" minOccurs="0"/>
                <xsd:element ref="ns3:SharedWithDetails" minOccurs="0"/>
                <xsd:element ref="ns2:MediaLengthInSeconds" minOccurs="0"/>
                <xsd:element ref="ns2:MediaServiceOCR" minOccurs="0"/>
                <xsd:element ref="ns2:MediaServiceDateTaken" minOccurs="0"/>
                <xsd:element ref="ns2:MediaServiceSearchProperties" minOccurs="0"/>
                <xsd:element ref="ns2:MediaServiceLocation" minOccurs="0"/>
                <xsd:element ref="ns2:documentStringNames" minOccurs="0"/>
                <xsd:element ref="ns2:crossMinistry" minOccurs="0"/>
                <xsd:element ref="ns2:ministr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4ca4954-836e-4dd6-806d-d2cdcf695e13" elementFormDefault="qualified">
    <xsd:import namespace="http://schemas.microsoft.com/office/2006/documentManagement/types"/>
    <xsd:import namespace="http://schemas.microsoft.com/office/infopath/2007/PartnerControls"/>
    <xsd:element name="desc" ma:index="8" nillable="true" ma:displayName="desc" ma:internalName="desc">
      <xsd:simpleType>
        <xsd:restriction base="dms:Note">
          <xsd:maxLength value="255"/>
        </xsd:restriction>
      </xsd:simpleType>
    </xsd:element>
    <xsd:element name="history" ma:index="9" nillable="true" ma:displayName="history" ma:internalName="history">
      <xsd:simpleType>
        <xsd:restriction base="dms:Note">
          <xsd:maxLength value="255"/>
        </xsd:restriction>
      </xsd:simpleType>
    </xsd:element>
    <xsd:element name="info" ma:index="10" nillable="true" ma:displayName="info" ma:internalName="info">
      <xsd:simpleType>
        <xsd:restriction base="dms:Note">
          <xsd:maxLength value="255"/>
        </xsd:restriction>
      </xsd:simpleType>
    </xsd:element>
    <xsd:element name="formAnswers" ma:index="11" nillable="true" ma:displayName="formAnswers" ma:internalName="formAnswers">
      <xsd:simpleType>
        <xsd:restriction base="dms:Note">
          <xsd:maxLength value="255"/>
        </xsd:restriction>
      </xsd:simpleType>
    </xsd:element>
    <xsd:element name="otherNumber" ma:index="12" nillable="true" ma:displayName="otherNumber" ma:indexed="true" ma:internalName="otherNumber">
      <xsd:simpleType>
        <xsd:restriction base="dms:Text">
          <xsd:maxLength value="255"/>
        </xsd:restriction>
      </xsd:simpleType>
    </xsd:element>
    <xsd:element name="uniqueMinistryId" ma:index="13" nillable="true" ma:displayName="uniqueMinistryId" ma:indexed="true" ma:internalName="uniqueMinistryId">
      <xsd:simpleType>
        <xsd:restriction base="dms:Text">
          <xsd:maxLength value="255"/>
        </xsd:restriction>
      </xsd:simpleType>
    </xsd:element>
    <xsd:element name="subcategory" ma:index="14" nillable="true" ma:displayName="subcategory" ma:indexed="true" ma:internalName="subcategory">
      <xsd:simpleType>
        <xsd:restriction base="dms:Text">
          <xsd:maxLength value="255"/>
        </xsd:restriction>
      </xsd:simpleType>
    </xsd:element>
    <xsd:element name="parentGuid" ma:index="15" nillable="true" ma:displayName="parentGuid" ma:internalName="parentGuid">
      <xsd:simpleType>
        <xsd:restriction base="dms:Text">
          <xsd:maxLength value="255"/>
        </xsd:restriction>
      </xsd:simpleType>
    </xsd:element>
    <xsd:element name="folderName" ma:index="16" nillable="true" ma:displayName="folderName" ma:internalName="folderName">
      <xsd:simpleType>
        <xsd:restriction base="dms:Text">
          <xsd:maxLength value="255"/>
        </xsd:restriction>
      </xsd:simpleType>
    </xsd:element>
    <xsd:element name="due" ma:index="17" nillable="true" ma:displayName="due" ma:format="DateOnly" ma:internalName="due">
      <xsd:simpleType>
        <xsd:restriction base="dms:DateTime"/>
      </xsd:simpleType>
    </xsd:element>
    <xsd:element name="createdOn" ma:index="18" nillable="true" ma:displayName="createdOn" ma:format="DateOnly" ma:internalName="createdOn">
      <xsd:simpleType>
        <xsd:restriction base="dms:DateTime"/>
      </xsd:simpleType>
    </xsd:element>
    <xsd:element name="completedOn" ma:index="19" nillable="true" ma:displayName="completedOn" ma:format="DateOnly" ma:internalName="completedOn">
      <xsd:simpleType>
        <xsd:restriction base="dms:DateTime"/>
      </xsd:simpleType>
    </xsd:element>
    <xsd:element name="whenToArchive" ma:index="20" nillable="true" ma:displayName="whenToArchive" ma:format="DateOnly" ma:indexed="true" ma:internalName="whenToArchive">
      <xsd:simpleType>
        <xsd:restriction base="dms:DateTime"/>
      </xsd:simpleType>
    </xsd:element>
    <xsd:element name="rush" ma:index="21" nillable="true" ma:displayName="rush" ma:indexed="true" ma:internalName="rush">
      <xsd:simpleType>
        <xsd:restriction base="dms:Number"/>
      </xsd:simpleType>
    </xsd:element>
    <xsd:element name="blueprintVersion" ma:index="22" nillable="true" ma:displayName="blueprintVersion" ma:internalName="blueprintVersion">
      <xsd:simpleType>
        <xsd:restriction base="dms:Number"/>
      </xsd:simpleType>
    </xsd:element>
    <xsd:element name="pos" ma:index="23" nillable="true" ma:displayName="pos" ma:internalName="pos">
      <xsd:simpleType>
        <xsd:restriction base="dms:Number"/>
      </xsd:simpleType>
    </xsd:element>
    <xsd:element name="entityType" ma:index="24" nillable="true" ma:displayName="entityType" ma:indexed="true" ma:internalName="entityType">
      <xsd:simpleType>
        <xsd:restriction base="dms:Number"/>
      </xsd:simpleType>
    </xsd:element>
    <xsd:element name="branch" ma:index="25" nillable="true" ma:displayName="branch" ma:indexed="true" ma:list="{22398C44-67A3-4674-AD04-511FEACE7D0F}" ma:internalName="branch" ma:showField="ID">
      <xsd:simpleType>
        <xsd:restriction base="dms:Lookup"/>
      </xsd:simpleType>
    </xsd:element>
    <xsd:element name="color" ma:index="26" nillable="true" ma:displayName="color" ma:list="{B3B746B2-7247-467A-9F9A-791039112B8C}" ma:internalName="color" ma:showField="ID">
      <xsd:simpleType>
        <xsd:restriction base="dms:Lookup"/>
      </xsd:simpleType>
    </xsd:element>
    <xsd:element name="formVersion" ma:index="27" nillable="true" ma:displayName="formVersion" ma:list="{BF261706-87C6-4441-83A8-9D5AF7AC8548}" ma:internalName="formVersion" ma:showField="ID">
      <xsd:simpleType>
        <xsd:restriction base="dms:Lookup"/>
      </xsd:simpleType>
    </xsd:element>
    <xsd:element name="blueprint" ma:index="28" nillable="true" ma:displayName="blueprint" ma:list="{F4BE805F-DAB4-4628-9BCF-5745BBC9A5AA}" ma:internalName="blueprint" ma:showField="ID">
      <xsd:simpleType>
        <xsd:restriction base="dms:Lookup"/>
      </xsd:simpleType>
    </xsd:element>
    <xsd:element name="assignedToG" ma:index="29" nillable="true" ma:displayName="assignedToG" ma:indexed="true" ma:list="{C8BFF6DD-6C28-4F22-90F9-77385803A830}" ma:internalName="assignedToG" ma:readOnly="false" ma:showField="Title">
      <xsd:simpleType>
        <xsd:restriction base="dms:Lookup"/>
      </xsd:simpleType>
    </xsd:element>
    <xsd:element name="assignedToGroups" ma:index="30" nillable="true" ma:displayName="assignedToGroups" ma:list="UserInfo" ma:SearchPeopleOnly="false" ma:internalName="assignedToGroups">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tor" ma:index="31" nillable="true" ma:displayName="mediator" ma:list="UserInfo" ma:SearchPeopleOnly="false" ma:internalName="mediato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ssignedToSiteUser" ma:index="32" nillable="true" ma:displayName="assignedToSiteUser" ma:indexed="true" ma:list="UserInfo" ma:internalName="assignedToSiteUs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lleaguesG" ma:index="33" nillable="true" ma:displayName="colleaguesG" ma:list="{C8BFF6DD-6C28-4F22-90F9-77385803A830}" ma:internalName="colleaguesG" ma:readOnly="false" ma:showField="Title">
      <xsd:complexType>
        <xsd:complexContent>
          <xsd:extension base="dms:MultiChoiceLookup">
            <xsd:sequence>
              <xsd:element name="Value" type="dms:Lookup" maxOccurs="unbounded" minOccurs="0" nillable="true"/>
            </xsd:sequence>
          </xsd:extension>
        </xsd:complexContent>
      </xsd:complexType>
    </xsd:element>
    <xsd:element name="watchersG" ma:index="34" nillable="true" ma:displayName="watchersG" ma:list="{C8BFF6DD-6C28-4F22-90F9-77385803A830}" ma:internalName="watchersG" ma:readOnly="false" ma:showField="Title">
      <xsd:complexType>
        <xsd:complexContent>
          <xsd:extension base="dms:MultiChoiceLookup">
            <xsd:sequence>
              <xsd:element name="Value" type="dms:Lookup" maxOccurs="unbounded" minOccurs="0" nillable="true"/>
            </xsd:sequence>
          </xsd:extension>
        </xsd:complexContent>
      </xsd:complexType>
    </xsd:element>
    <xsd:element name="groupWatchers" ma:index="35" nillable="true" ma:displayName="groupWatchers" ma:list="UserInfo" ma:SearchPeopleOnly="false" ma:internalName="groupWatchers">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36" nillable="true" ma:displayName="MediaServiceMetadata" ma:hidden="true" ma:internalName="MediaServiceMetadata" ma:readOnly="true">
      <xsd:simpleType>
        <xsd:restriction base="dms:Note"/>
      </xsd:simpleType>
    </xsd:element>
    <xsd:element name="MediaServiceFastMetadata" ma:index="37" nillable="true" ma:displayName="MediaServiceFastMetadata" ma:hidden="true" ma:internalName="MediaServiceFastMetadata" ma:readOnly="true">
      <xsd:simpleType>
        <xsd:restriction base="dms:Note"/>
      </xsd:simpleType>
    </xsd:element>
    <xsd:element name="MediaServiceObjectDetectorVersions" ma:index="38" nillable="true" ma:displayName="MediaServiceObjectDetectorVersions" ma:hidden="true" ma:indexed="true" ma:internalName="MediaServiceObjectDetectorVersions" ma:readOnly="true">
      <xsd:simpleType>
        <xsd:restriction base="dms:Text"/>
      </xsd:simpleType>
    </xsd:element>
    <xsd:element name="lcf76f155ced4ddcb4097134ff3c332f" ma:index="40" nillable="true" ma:taxonomy="true" ma:internalName="lcf76f155ced4ddcb4097134ff3c332f" ma:taxonomyFieldName="MediaServiceImageTags" ma:displayName="Image Tags" ma:readOnly="false" ma:fieldId="{5cf76f15-5ced-4ddc-b409-7134ff3c332f}" ma:taxonomyMulti="true" ma:sspId="a9b50559-7390-452f-8d4d-780c6c1e431b" ma:termSetId="09814cd3-568e-fe90-9814-8d621ff8fb84" ma:anchorId="fba54fb3-c3e1-fe81-a776-ca4b69148c4d" ma:open="true" ma:isKeyword="false">
      <xsd:complexType>
        <xsd:sequence>
          <xsd:element ref="pc:Terms" minOccurs="0" maxOccurs="1"/>
        </xsd:sequence>
      </xsd:complexType>
    </xsd:element>
    <xsd:element name="MediaServiceGenerationTime" ma:index="42" nillable="true" ma:displayName="MediaServiceGenerationTime" ma:hidden="true" ma:internalName="MediaServiceGenerationTime" ma:readOnly="true">
      <xsd:simpleType>
        <xsd:restriction base="dms:Text"/>
      </xsd:simpleType>
    </xsd:element>
    <xsd:element name="MediaServiceEventHashCode" ma:index="43" nillable="true" ma:displayName="MediaServiceEventHashCode" ma:hidden="true" ma:internalName="MediaServiceEventHashCode" ma:readOnly="true">
      <xsd:simpleType>
        <xsd:restriction base="dms:Text"/>
      </xsd:simpleType>
    </xsd:element>
    <xsd:element name="MediaLengthInSeconds" ma:index="46" nillable="true" ma:displayName="MediaLengthInSeconds" ma:hidden="true" ma:internalName="MediaLengthInSeconds" ma:readOnly="true">
      <xsd:simpleType>
        <xsd:restriction base="dms:Unknown"/>
      </xsd:simpleType>
    </xsd:element>
    <xsd:element name="MediaServiceOCR" ma:index="47" nillable="true" ma:displayName="Extracted Text" ma:internalName="MediaServiceOCR" ma:readOnly="true">
      <xsd:simpleType>
        <xsd:restriction base="dms:Note">
          <xsd:maxLength value="255"/>
        </xsd:restriction>
      </xsd:simpleType>
    </xsd:element>
    <xsd:element name="MediaServiceDateTaken" ma:index="48" nillable="true" ma:displayName="MediaServiceDateTaken" ma:hidden="true" ma:indexed="true" ma:internalName="MediaServiceDateTaken" ma:readOnly="true">
      <xsd:simpleType>
        <xsd:restriction base="dms:Text"/>
      </xsd:simpleType>
    </xsd:element>
    <xsd:element name="MediaServiceSearchProperties" ma:index="49" nillable="true" ma:displayName="MediaServiceSearchProperties" ma:hidden="true" ma:internalName="MediaServiceSearchProperties" ma:readOnly="true">
      <xsd:simpleType>
        <xsd:restriction base="dms:Note"/>
      </xsd:simpleType>
    </xsd:element>
    <xsd:element name="MediaServiceLocation" ma:index="50" nillable="true" ma:displayName="Location" ma:indexed="true" ma:internalName="MediaServiceLocation" ma:readOnly="true">
      <xsd:simpleType>
        <xsd:restriction base="dms:Text"/>
      </xsd:simpleType>
    </xsd:element>
    <xsd:element name="documentStringNames" ma:index="51" nillable="true" ma:displayName="documentStringNames" ma:internalName="documentStringNames">
      <xsd:simpleType>
        <xsd:restriction base="dms:Note">
          <xsd:maxLength value="255"/>
        </xsd:restriction>
      </xsd:simpleType>
    </xsd:element>
    <xsd:element name="crossMinistry" ma:index="52" nillable="true" ma:displayName="crossMinistry" ma:internalName="crossMinistry">
      <xsd:simpleType>
        <xsd:restriction base="dms:Number"/>
      </xsd:simpleType>
    </xsd:element>
    <xsd:element name="ministries" ma:index="53" nillable="true" ma:displayName="ministries" ma:list="{E8535DDF-3CC1-4F0A-9FC3-EDCC4C1918B4}" ma:internalName="ministries" ma:showField="ID">
      <xsd:complexType>
        <xsd:complexContent>
          <xsd:extension base="dms:MultiChoiceLookup">
            <xsd:sequence>
              <xsd:element name="Value" type="dms:Lookup" maxOccurs="unbounded" minOccurs="0" nillable="true"/>
            </xsd:sequence>
          </xsd:extension>
        </xsd:complexContent>
      </xsd:complexType>
    </xsd:element>
    <xsd:element name="MediaServiceBillingMetadata" ma:index="5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fe9af5a-ed8a-4244-928d-e56d06aad847" elementFormDefault="qualified">
    <xsd:import namespace="http://schemas.microsoft.com/office/2006/documentManagement/types"/>
    <xsd:import namespace="http://schemas.microsoft.com/office/infopath/2007/PartnerControls"/>
    <xsd:element name="TaxCatchAll" ma:index="41" nillable="true" ma:displayName="Taxonomy Catch All Column" ma:hidden="true" ma:list="{66428770-232f-4c77-9a39-a6fce1c18297}" ma:internalName="TaxCatchAll" ma:showField="CatchAllData" ma:web="6fe9af5a-ed8a-4244-928d-e56d06aad847">
      <xsd:complexType>
        <xsd:complexContent>
          <xsd:extension base="dms:MultiChoiceLookup">
            <xsd:sequence>
              <xsd:element name="Value" type="dms:Lookup" maxOccurs="unbounded" minOccurs="0" nillable="true"/>
            </xsd:sequence>
          </xsd:extension>
        </xsd:complexContent>
      </xsd:complexType>
    </xsd:element>
    <xsd:element name="SharedWithUsers" ma:index="4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4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9D7E896-298C-46E8-9C3C-F0E004B71C7B}">
  <ds:schemaRefs>
    <ds:schemaRef ds:uri="http://schemas.microsoft.com/office/2006/documentManagement/types"/>
    <ds:schemaRef ds:uri="http://purl.org/dc/elements/1.1/"/>
    <ds:schemaRef ds:uri="http://schemas.microsoft.com/office/2006/metadata/properties"/>
    <ds:schemaRef ds:uri="http://schemas.openxmlformats.org/package/2006/metadata/core-properties"/>
    <ds:schemaRef ds:uri="http://schemas.microsoft.com/office/infopath/2007/PartnerControls"/>
    <ds:schemaRef ds:uri="http://purl.org/dc/terms/"/>
    <ds:schemaRef ds:uri="6fe9af5a-ed8a-4244-928d-e56d06aad847"/>
    <ds:schemaRef ds:uri="24ca4954-836e-4dd6-806d-d2cdcf695e13"/>
    <ds:schemaRef ds:uri="http://www.w3.org/XML/1998/namespace"/>
    <ds:schemaRef ds:uri="http://purl.org/dc/dcmitype/"/>
  </ds:schemaRefs>
</ds:datastoreItem>
</file>

<file path=customXml/itemProps2.xml><?xml version="1.0" encoding="utf-8"?>
<ds:datastoreItem xmlns:ds="http://schemas.openxmlformats.org/officeDocument/2006/customXml" ds:itemID="{BF34821D-818F-44AD-A616-9CCEA8FA131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4ca4954-836e-4dd6-806d-d2cdcf695e13"/>
    <ds:schemaRef ds:uri="6fe9af5a-ed8a-4244-928d-e56d06aad84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69651AE-ACF5-429D-B0DA-497C5814863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7</vt:i4>
      </vt:variant>
    </vt:vector>
  </HeadingPairs>
  <TitlesOfParts>
    <vt:vector size="14" baseType="lpstr">
      <vt:lpstr>Instructions</vt:lpstr>
      <vt:lpstr>BCTF Staffing</vt:lpstr>
      <vt:lpstr>FTE</vt:lpstr>
      <vt:lpstr>CEF</vt:lpstr>
      <vt:lpstr>Overhead Costs</vt:lpstr>
      <vt:lpstr>Remedies</vt:lpstr>
      <vt:lpstr>Data</vt:lpstr>
      <vt:lpstr>CEF</vt:lpstr>
      <vt:lpstr>'BCTF Staffing'!Print_Area</vt:lpstr>
      <vt:lpstr>CEF!Print_Area</vt:lpstr>
      <vt:lpstr>Instructions!Print_Area</vt:lpstr>
      <vt:lpstr>'Overhead Costs'!Print_Area</vt:lpstr>
      <vt:lpstr>Remedies!Print_Area</vt:lpstr>
      <vt:lpstr>SD</vt:lpstr>
    </vt:vector>
  </TitlesOfParts>
  <Company>Province of British Columbia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Year-End CEF Reporting Template</dc:title>
  <dc:subject>Year-End CEF Reporting Template</dc:subject>
  <dc:creator>Ministry of Education and Child Care</dc:creator>
  <cp:keywords>Year-End CEF Reporting Template</cp:keywords>
  <cp:lastModifiedBy>Foley, Liana ECC:EX</cp:lastModifiedBy>
  <cp:lastPrinted>2025-05-06T22:11:19Z</cp:lastPrinted>
  <dcterms:created xsi:type="dcterms:W3CDTF">2017-08-15T16:43:38Z</dcterms:created>
  <dcterms:modified xsi:type="dcterms:W3CDTF">2026-05-19T17:47:39Z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0x0101007982D16F4375A649BD0847D4D8BBFC22</vt:lpwstr>
  </property>
</Properties>
</file>