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ecure\Funding Allocation\2627\Prelim\Enrolment Projections Feb 26\"/>
    </mc:Choice>
  </mc:AlternateContent>
  <xr:revisionPtr revIDLastSave="0" documentId="13_ncr:1_{E9BF876B-9D36-4D70-8CF0-0BDE1675F105}" xr6:coauthVersionLast="47" xr6:coauthVersionMax="47" xr10:uidLastSave="{00000000-0000-0000-0000-000000000000}"/>
  <workbookProtection workbookAlgorithmName="SHA-512" workbookHashValue="hGosspIhXd0/Uj2XtY7ezeYAobZu+/uu3Gitn+yfhsnwFO9F+WM6a0NE3q6l54RE+VNJ2hyBDAzfLg6bbq7jnQ==" workbookSaltValue="wZI4Ch3jLBZdoZGVFaS2uQ==" workbookSpinCount="100000" lockStructure="1"/>
  <bookViews>
    <workbookView xWindow="-108" yWindow="-108" windowWidth="23256" windowHeight="13896" xr2:uid="{00000000-000D-0000-FFFF-FFFF00000000}"/>
  </bookViews>
  <sheets>
    <sheet name="Projections" sheetId="4" r:id="rId1"/>
    <sheet name="2025-26" sheetId="11" state="hidden" r:id="rId2"/>
    <sheet name="2026-27" sheetId="1" state="hidden" r:id="rId3"/>
    <sheet name="2027-28" sheetId="2" state="hidden" r:id="rId4"/>
    <sheet name="2028-29" sheetId="3" state="hidden" r:id="rId5"/>
    <sheet name="Standard" sheetId="6" state="hidden" r:id="rId6"/>
    <sheet name="2025-26 Estimates" sheetId="18" state="hidden" r:id="rId7"/>
    <sheet name="2026-27 Estimates" sheetId="19" state="hidden" r:id="rId8"/>
    <sheet name="2027-28 Estimates" sheetId="20" state="hidden" r:id="rId9"/>
    <sheet name="2028-29 Estimates" sheetId="21" state="hidden" r:id="rId10"/>
    <sheet name="Enrol Proj" sheetId="12" state="hidden" r:id="rId11"/>
    <sheet name="Level 2" sheetId="7" state="hidden" r:id="rId12"/>
    <sheet name="Level 3" sheetId="8" state="hidden" r:id="rId13"/>
    <sheet name="ELL" sheetId="9" state="hidden" r:id="rId14"/>
    <sheet name="Indigenous" sheetId="10" state="hidden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2" l="1"/>
  <c r="E9" i="12"/>
  <c r="F9" i="12"/>
  <c r="D10" i="12"/>
  <c r="E10" i="12"/>
  <c r="F10" i="12"/>
  <c r="D11" i="12"/>
  <c r="E11" i="12"/>
  <c r="F11" i="12"/>
  <c r="D12" i="12"/>
  <c r="E12" i="12"/>
  <c r="F12" i="12"/>
  <c r="D13" i="12"/>
  <c r="E13" i="12"/>
  <c r="F13" i="12"/>
  <c r="D14" i="12"/>
  <c r="E14" i="12"/>
  <c r="F14" i="12"/>
  <c r="D15" i="12"/>
  <c r="E15" i="12"/>
  <c r="F15" i="12"/>
  <c r="D16" i="12"/>
  <c r="E16" i="12"/>
  <c r="F16" i="12"/>
  <c r="D17" i="12"/>
  <c r="E17" i="12"/>
  <c r="F17" i="12"/>
  <c r="D18" i="12"/>
  <c r="E18" i="12"/>
  <c r="F18" i="12"/>
  <c r="D19" i="12"/>
  <c r="E19" i="12"/>
  <c r="F19" i="12"/>
  <c r="D20" i="12"/>
  <c r="E20" i="12"/>
  <c r="F20" i="12"/>
  <c r="D21" i="12"/>
  <c r="E21" i="12"/>
  <c r="F21" i="12"/>
  <c r="D22" i="12"/>
  <c r="E22" i="12"/>
  <c r="F22" i="12"/>
  <c r="D23" i="12"/>
  <c r="E23" i="12"/>
  <c r="F23" i="12"/>
  <c r="D24" i="12"/>
  <c r="E24" i="12"/>
  <c r="F24" i="12"/>
  <c r="D25" i="12"/>
  <c r="E25" i="12"/>
  <c r="F25" i="12"/>
  <c r="D26" i="12"/>
  <c r="E26" i="12"/>
  <c r="F26" i="12"/>
  <c r="D27" i="12"/>
  <c r="E27" i="12"/>
  <c r="F27" i="12"/>
  <c r="D28" i="12"/>
  <c r="E28" i="12"/>
  <c r="F28" i="12"/>
  <c r="D29" i="12"/>
  <c r="E29" i="12"/>
  <c r="F29" i="12"/>
  <c r="D30" i="12"/>
  <c r="E30" i="12"/>
  <c r="F30" i="12"/>
  <c r="D31" i="12"/>
  <c r="E31" i="12"/>
  <c r="F31" i="12"/>
  <c r="D32" i="12"/>
  <c r="E32" i="12"/>
  <c r="F32" i="12"/>
  <c r="D33" i="12"/>
  <c r="E33" i="12"/>
  <c r="F33" i="12"/>
  <c r="D34" i="12"/>
  <c r="E34" i="12"/>
  <c r="F34" i="12"/>
  <c r="D35" i="12"/>
  <c r="E35" i="12"/>
  <c r="F35" i="12"/>
  <c r="D36" i="12"/>
  <c r="E36" i="12"/>
  <c r="F36" i="12"/>
  <c r="D37" i="12"/>
  <c r="E37" i="12"/>
  <c r="F37" i="12"/>
  <c r="D38" i="12"/>
  <c r="E38" i="12"/>
  <c r="F38" i="12"/>
  <c r="D39" i="12"/>
  <c r="E39" i="12"/>
  <c r="F39" i="12"/>
  <c r="D40" i="12"/>
  <c r="E40" i="12"/>
  <c r="F40" i="12"/>
  <c r="D41" i="12"/>
  <c r="E41" i="12"/>
  <c r="F41" i="12"/>
  <c r="D42" i="12"/>
  <c r="E42" i="12"/>
  <c r="F42" i="12"/>
  <c r="D43" i="12"/>
  <c r="E43" i="12"/>
  <c r="F43" i="12"/>
  <c r="D44" i="12"/>
  <c r="E44" i="12"/>
  <c r="F44" i="12"/>
  <c r="D45" i="12"/>
  <c r="E45" i="12"/>
  <c r="F45" i="12"/>
  <c r="D46" i="12"/>
  <c r="E46" i="12"/>
  <c r="F46" i="12"/>
  <c r="D47" i="12"/>
  <c r="E47" i="12"/>
  <c r="F47" i="12"/>
  <c r="D48" i="12"/>
  <c r="E48" i="12"/>
  <c r="F48" i="12"/>
  <c r="D49" i="12"/>
  <c r="E49" i="12"/>
  <c r="F49" i="12"/>
  <c r="D50" i="12"/>
  <c r="E50" i="12"/>
  <c r="F50" i="12"/>
  <c r="D51" i="12"/>
  <c r="E51" i="12"/>
  <c r="F51" i="12"/>
  <c r="D52" i="12"/>
  <c r="E52" i="12"/>
  <c r="F52" i="12"/>
  <c r="D53" i="12"/>
  <c r="E53" i="12"/>
  <c r="F53" i="12"/>
  <c r="D54" i="12"/>
  <c r="E54" i="12"/>
  <c r="F54" i="12"/>
  <c r="D55" i="12"/>
  <c r="E55" i="12"/>
  <c r="F55" i="12"/>
  <c r="D56" i="12"/>
  <c r="E56" i="12"/>
  <c r="F56" i="12"/>
  <c r="D57" i="12"/>
  <c r="E57" i="12"/>
  <c r="F57" i="12"/>
  <c r="D58" i="12"/>
  <c r="E58" i="12"/>
  <c r="F58" i="12"/>
  <c r="D59" i="12"/>
  <c r="E59" i="12"/>
  <c r="F59" i="12"/>
  <c r="D60" i="12"/>
  <c r="E60" i="12"/>
  <c r="F60" i="12"/>
  <c r="D61" i="12"/>
  <c r="E61" i="12"/>
  <c r="F61" i="12"/>
  <c r="D62" i="12"/>
  <c r="E62" i="12"/>
  <c r="F62" i="12"/>
  <c r="D63" i="12"/>
  <c r="E63" i="12"/>
  <c r="F63" i="12"/>
  <c r="D64" i="12"/>
  <c r="E64" i="12"/>
  <c r="F64" i="12"/>
  <c r="D65" i="12"/>
  <c r="E65" i="12"/>
  <c r="F65" i="12"/>
  <c r="D66" i="12"/>
  <c r="E66" i="12"/>
  <c r="F66" i="12"/>
  <c r="D67" i="12"/>
  <c r="E67" i="12"/>
  <c r="F67" i="12"/>
  <c r="F8" i="12"/>
  <c r="E8" i="12"/>
  <c r="D8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J62" i="18" l="1"/>
  <c r="J63" i="18"/>
  <c r="J64" i="18"/>
  <c r="J65" i="18"/>
  <c r="J66" i="18"/>
  <c r="J67" i="18"/>
  <c r="J68" i="18"/>
  <c r="J595" i="18"/>
  <c r="J596" i="18"/>
  <c r="J597" i="18"/>
  <c r="J598" i="18"/>
  <c r="J599" i="18"/>
  <c r="J482" i="18"/>
  <c r="J2" i="18"/>
  <c r="J536" i="18"/>
  <c r="J69" i="18"/>
  <c r="J70" i="18"/>
  <c r="J71" i="18"/>
  <c r="J72" i="18"/>
  <c r="J73" i="18"/>
  <c r="J74" i="18"/>
  <c r="J75" i="18"/>
  <c r="J600" i="18"/>
  <c r="J601" i="18"/>
  <c r="J602" i="18"/>
  <c r="J603" i="18"/>
  <c r="J604" i="18"/>
  <c r="J483" i="18"/>
  <c r="J3" i="18"/>
  <c r="J537" i="18"/>
  <c r="J76" i="18"/>
  <c r="J77" i="18"/>
  <c r="J78" i="18"/>
  <c r="J79" i="18"/>
  <c r="J80" i="18"/>
  <c r="J81" i="18"/>
  <c r="J82" i="18"/>
  <c r="J605" i="18"/>
  <c r="J606" i="18"/>
  <c r="J607" i="18"/>
  <c r="J608" i="18"/>
  <c r="J609" i="18"/>
  <c r="J484" i="18"/>
  <c r="J4" i="18"/>
  <c r="J538" i="18"/>
  <c r="J83" i="18"/>
  <c r="J84" i="18"/>
  <c r="J85" i="18"/>
  <c r="J86" i="18"/>
  <c r="J87" i="18"/>
  <c r="J88" i="18"/>
  <c r="J89" i="18"/>
  <c r="J610" i="18"/>
  <c r="J611" i="18"/>
  <c r="J612" i="18"/>
  <c r="J613" i="18"/>
  <c r="J614" i="18"/>
  <c r="J485" i="18"/>
  <c r="J5" i="18"/>
  <c r="J539" i="18"/>
  <c r="J90" i="18"/>
  <c r="J91" i="18"/>
  <c r="J92" i="18"/>
  <c r="J93" i="18"/>
  <c r="J94" i="18"/>
  <c r="J95" i="18"/>
  <c r="J96" i="18"/>
  <c r="J615" i="18"/>
  <c r="J616" i="18"/>
  <c r="J617" i="18"/>
  <c r="J618" i="18"/>
  <c r="J619" i="18"/>
  <c r="J6" i="18"/>
  <c r="J540" i="18"/>
  <c r="J97" i="18"/>
  <c r="J98" i="18"/>
  <c r="J99" i="18"/>
  <c r="J100" i="18"/>
  <c r="J101" i="18"/>
  <c r="J102" i="18"/>
  <c r="J103" i="18"/>
  <c r="J620" i="18"/>
  <c r="J621" i="18"/>
  <c r="J622" i="18"/>
  <c r="J623" i="18"/>
  <c r="J624" i="18"/>
  <c r="J486" i="18"/>
  <c r="J7" i="18"/>
  <c r="J541" i="18"/>
  <c r="J104" i="18"/>
  <c r="J105" i="18"/>
  <c r="J106" i="18"/>
  <c r="J107" i="18"/>
  <c r="J108" i="18"/>
  <c r="J109" i="18"/>
  <c r="J110" i="18"/>
  <c r="J625" i="18"/>
  <c r="J626" i="18"/>
  <c r="J627" i="18"/>
  <c r="J628" i="18"/>
  <c r="J629" i="18"/>
  <c r="J487" i="18"/>
  <c r="J8" i="18"/>
  <c r="J542" i="18"/>
  <c r="J111" i="18"/>
  <c r="J112" i="18"/>
  <c r="J113" i="18"/>
  <c r="J114" i="18"/>
  <c r="J115" i="18"/>
  <c r="J116" i="18"/>
  <c r="J117" i="18"/>
  <c r="J630" i="18"/>
  <c r="J631" i="18"/>
  <c r="J632" i="18"/>
  <c r="J633" i="18"/>
  <c r="J634" i="18"/>
  <c r="J488" i="18"/>
  <c r="J9" i="18"/>
  <c r="J543" i="18"/>
  <c r="J118" i="18"/>
  <c r="J119" i="18"/>
  <c r="J120" i="18"/>
  <c r="J121" i="18"/>
  <c r="J122" i="18"/>
  <c r="J123" i="18"/>
  <c r="J124" i="18"/>
  <c r="J635" i="18"/>
  <c r="J636" i="18"/>
  <c r="J637" i="18"/>
  <c r="J638" i="18"/>
  <c r="J639" i="18"/>
  <c r="J489" i="18"/>
  <c r="J10" i="18"/>
  <c r="J544" i="18"/>
  <c r="J125" i="18"/>
  <c r="J126" i="18"/>
  <c r="J127" i="18"/>
  <c r="J128" i="18"/>
  <c r="J129" i="18"/>
  <c r="J130" i="18"/>
  <c r="J131" i="18"/>
  <c r="J640" i="18"/>
  <c r="J641" i="18"/>
  <c r="J642" i="18"/>
  <c r="J643" i="18"/>
  <c r="J644" i="18"/>
  <c r="J490" i="18"/>
  <c r="J11" i="18"/>
  <c r="J545" i="18"/>
  <c r="J132" i="18"/>
  <c r="J133" i="18"/>
  <c r="J134" i="18"/>
  <c r="J135" i="18"/>
  <c r="J136" i="18"/>
  <c r="J137" i="18"/>
  <c r="J138" i="18"/>
  <c r="J645" i="18"/>
  <c r="J646" i="18"/>
  <c r="J647" i="18"/>
  <c r="J648" i="18"/>
  <c r="J649" i="18"/>
  <c r="J491" i="18"/>
  <c r="J12" i="18"/>
  <c r="J546" i="18"/>
  <c r="J139" i="18"/>
  <c r="J140" i="18"/>
  <c r="J141" i="18"/>
  <c r="J142" i="18"/>
  <c r="J143" i="18"/>
  <c r="J144" i="18"/>
  <c r="J145" i="18"/>
  <c r="J650" i="18"/>
  <c r="J651" i="18"/>
  <c r="J652" i="18"/>
  <c r="J653" i="18"/>
  <c r="J654" i="18"/>
  <c r="J492" i="18"/>
  <c r="J13" i="18"/>
  <c r="J547" i="18"/>
  <c r="J146" i="18"/>
  <c r="J147" i="18"/>
  <c r="J148" i="18"/>
  <c r="J149" i="18"/>
  <c r="J150" i="18"/>
  <c r="J151" i="18"/>
  <c r="J152" i="18"/>
  <c r="J655" i="18"/>
  <c r="J656" i="18"/>
  <c r="J657" i="18"/>
  <c r="J658" i="18"/>
  <c r="J659" i="18"/>
  <c r="J493" i="18"/>
  <c r="J14" i="18"/>
  <c r="J548" i="18"/>
  <c r="J153" i="18"/>
  <c r="J154" i="18"/>
  <c r="J155" i="18"/>
  <c r="J156" i="18"/>
  <c r="J157" i="18"/>
  <c r="J158" i="18"/>
  <c r="J159" i="18"/>
  <c r="J660" i="18"/>
  <c r="J661" i="18"/>
  <c r="J662" i="18"/>
  <c r="J663" i="18"/>
  <c r="J664" i="18"/>
  <c r="J494" i="18"/>
  <c r="J15" i="18"/>
  <c r="J549" i="18"/>
  <c r="J160" i="18"/>
  <c r="J161" i="18"/>
  <c r="J162" i="18"/>
  <c r="J163" i="18"/>
  <c r="J164" i="18"/>
  <c r="J165" i="18"/>
  <c r="J166" i="18"/>
  <c r="J665" i="18"/>
  <c r="J666" i="18"/>
  <c r="J667" i="18"/>
  <c r="J668" i="18"/>
  <c r="J669" i="18"/>
  <c r="J495" i="18"/>
  <c r="J16" i="18"/>
  <c r="J550" i="18"/>
  <c r="J167" i="18"/>
  <c r="J168" i="18"/>
  <c r="J169" i="18"/>
  <c r="J170" i="18"/>
  <c r="J171" i="18"/>
  <c r="J172" i="18"/>
  <c r="J173" i="18"/>
  <c r="J670" i="18"/>
  <c r="J671" i="18"/>
  <c r="J672" i="18"/>
  <c r="J673" i="18"/>
  <c r="J674" i="18"/>
  <c r="J496" i="18"/>
  <c r="J17" i="18"/>
  <c r="J551" i="18"/>
  <c r="J174" i="18"/>
  <c r="J175" i="18"/>
  <c r="J176" i="18"/>
  <c r="J177" i="18"/>
  <c r="J178" i="18"/>
  <c r="J179" i="18"/>
  <c r="J180" i="18"/>
  <c r="J675" i="18"/>
  <c r="J676" i="18"/>
  <c r="J677" i="18"/>
  <c r="J678" i="18"/>
  <c r="J679" i="18"/>
  <c r="J497" i="18"/>
  <c r="J18" i="18"/>
  <c r="J552" i="18"/>
  <c r="J181" i="18"/>
  <c r="J182" i="18"/>
  <c r="J183" i="18"/>
  <c r="J184" i="18"/>
  <c r="J185" i="18"/>
  <c r="J186" i="18"/>
  <c r="J187" i="18"/>
  <c r="J680" i="18"/>
  <c r="J681" i="18"/>
  <c r="J682" i="18"/>
  <c r="J683" i="18"/>
  <c r="J684" i="18"/>
  <c r="J498" i="18"/>
  <c r="J19" i="18"/>
  <c r="J553" i="18"/>
  <c r="J188" i="18"/>
  <c r="J189" i="18"/>
  <c r="J190" i="18"/>
  <c r="J191" i="18"/>
  <c r="J192" i="18"/>
  <c r="J193" i="18"/>
  <c r="J194" i="18"/>
  <c r="J685" i="18"/>
  <c r="J686" i="18"/>
  <c r="J687" i="18"/>
  <c r="J688" i="18"/>
  <c r="J689" i="18"/>
  <c r="J499" i="18"/>
  <c r="J20" i="18"/>
  <c r="J554" i="18"/>
  <c r="J195" i="18"/>
  <c r="J196" i="18"/>
  <c r="J197" i="18"/>
  <c r="J198" i="18"/>
  <c r="J199" i="18"/>
  <c r="J200" i="18"/>
  <c r="J201" i="18"/>
  <c r="J690" i="18"/>
  <c r="J691" i="18"/>
  <c r="J692" i="18"/>
  <c r="J693" i="18"/>
  <c r="J694" i="18"/>
  <c r="J500" i="18"/>
  <c r="J21" i="18"/>
  <c r="J555" i="18"/>
  <c r="J202" i="18"/>
  <c r="J203" i="18"/>
  <c r="J204" i="18"/>
  <c r="J205" i="18"/>
  <c r="J206" i="18"/>
  <c r="J207" i="18"/>
  <c r="J208" i="18"/>
  <c r="J695" i="18"/>
  <c r="J696" i="18"/>
  <c r="J697" i="18"/>
  <c r="J698" i="18"/>
  <c r="J699" i="18"/>
  <c r="J501" i="18"/>
  <c r="J22" i="18"/>
  <c r="J556" i="18"/>
  <c r="J209" i="18"/>
  <c r="J210" i="18"/>
  <c r="J211" i="18"/>
  <c r="J212" i="18"/>
  <c r="J213" i="18"/>
  <c r="J214" i="18"/>
  <c r="J215" i="18"/>
  <c r="J700" i="18"/>
  <c r="J701" i="18"/>
  <c r="J702" i="18"/>
  <c r="J703" i="18"/>
  <c r="J704" i="18"/>
  <c r="J502" i="18"/>
  <c r="J23" i="18"/>
  <c r="J557" i="18"/>
  <c r="J216" i="18"/>
  <c r="J217" i="18"/>
  <c r="J218" i="18"/>
  <c r="J219" i="18"/>
  <c r="J220" i="18"/>
  <c r="J221" i="18"/>
  <c r="J222" i="18"/>
  <c r="J705" i="18"/>
  <c r="J706" i="18"/>
  <c r="J707" i="18"/>
  <c r="J708" i="18"/>
  <c r="J709" i="18"/>
  <c r="J503" i="18"/>
  <c r="J24" i="18"/>
  <c r="J558" i="18"/>
  <c r="J223" i="18"/>
  <c r="J224" i="18"/>
  <c r="J225" i="18"/>
  <c r="J226" i="18"/>
  <c r="J227" i="18"/>
  <c r="J228" i="18"/>
  <c r="J229" i="18"/>
  <c r="J710" i="18"/>
  <c r="J711" i="18"/>
  <c r="J712" i="18"/>
  <c r="J713" i="18"/>
  <c r="J714" i="18"/>
  <c r="J504" i="18"/>
  <c r="J25" i="18"/>
  <c r="J559" i="18"/>
  <c r="J230" i="18"/>
  <c r="J231" i="18"/>
  <c r="J232" i="18"/>
  <c r="J233" i="18"/>
  <c r="J234" i="18"/>
  <c r="J235" i="18"/>
  <c r="J236" i="18"/>
  <c r="J715" i="18"/>
  <c r="J716" i="18"/>
  <c r="J717" i="18"/>
  <c r="J718" i="18"/>
  <c r="J719" i="18"/>
  <c r="J505" i="18"/>
  <c r="J26" i="18"/>
  <c r="J560" i="18"/>
  <c r="J237" i="18"/>
  <c r="J238" i="18"/>
  <c r="J239" i="18"/>
  <c r="J240" i="18"/>
  <c r="J241" i="18"/>
  <c r="J242" i="18"/>
  <c r="J243" i="18"/>
  <c r="J720" i="18"/>
  <c r="J721" i="18"/>
  <c r="J722" i="18"/>
  <c r="J723" i="18"/>
  <c r="J724" i="18"/>
  <c r="J506" i="18"/>
  <c r="J27" i="18"/>
  <c r="J561" i="18"/>
  <c r="J244" i="18"/>
  <c r="J245" i="18"/>
  <c r="J246" i="18"/>
  <c r="J247" i="18"/>
  <c r="J248" i="18"/>
  <c r="J249" i="18"/>
  <c r="J250" i="18"/>
  <c r="J725" i="18"/>
  <c r="J726" i="18"/>
  <c r="J727" i="18"/>
  <c r="J728" i="18"/>
  <c r="J729" i="18"/>
  <c r="J28" i="18"/>
  <c r="J562" i="18"/>
  <c r="J251" i="18"/>
  <c r="J252" i="18"/>
  <c r="J253" i="18"/>
  <c r="J254" i="18"/>
  <c r="J255" i="18"/>
  <c r="J256" i="18"/>
  <c r="J257" i="18"/>
  <c r="J730" i="18"/>
  <c r="J731" i="18"/>
  <c r="J732" i="18"/>
  <c r="J733" i="18"/>
  <c r="J734" i="18"/>
  <c r="J507" i="18"/>
  <c r="J29" i="18"/>
  <c r="J563" i="18"/>
  <c r="J258" i="18"/>
  <c r="J259" i="18"/>
  <c r="J260" i="18"/>
  <c r="J261" i="18"/>
  <c r="J262" i="18"/>
  <c r="J263" i="18"/>
  <c r="J264" i="18"/>
  <c r="J735" i="18"/>
  <c r="J736" i="18"/>
  <c r="J737" i="18"/>
  <c r="J738" i="18"/>
  <c r="J739" i="18"/>
  <c r="J508" i="18"/>
  <c r="J30" i="18"/>
  <c r="J564" i="18"/>
  <c r="J265" i="18"/>
  <c r="J266" i="18"/>
  <c r="J267" i="18"/>
  <c r="J268" i="18"/>
  <c r="J269" i="18"/>
  <c r="J270" i="18"/>
  <c r="J271" i="18"/>
  <c r="J740" i="18"/>
  <c r="J741" i="18"/>
  <c r="J742" i="18"/>
  <c r="J743" i="18"/>
  <c r="J744" i="18"/>
  <c r="J509" i="18"/>
  <c r="J31" i="18"/>
  <c r="J565" i="18"/>
  <c r="J272" i="18"/>
  <c r="J273" i="18"/>
  <c r="J274" i="18"/>
  <c r="J275" i="18"/>
  <c r="J276" i="18"/>
  <c r="J277" i="18"/>
  <c r="J278" i="18"/>
  <c r="J745" i="18"/>
  <c r="J746" i="18"/>
  <c r="J747" i="18"/>
  <c r="J748" i="18"/>
  <c r="J749" i="18"/>
  <c r="J510" i="18"/>
  <c r="J32" i="18"/>
  <c r="J566" i="18"/>
  <c r="J279" i="18"/>
  <c r="J280" i="18"/>
  <c r="J281" i="18"/>
  <c r="J282" i="18"/>
  <c r="J283" i="18"/>
  <c r="J284" i="18"/>
  <c r="J285" i="18"/>
  <c r="J750" i="18"/>
  <c r="J751" i="18"/>
  <c r="J752" i="18"/>
  <c r="J753" i="18"/>
  <c r="J754" i="18"/>
  <c r="J511" i="18"/>
  <c r="J33" i="18"/>
  <c r="J567" i="18"/>
  <c r="J286" i="18"/>
  <c r="J287" i="18"/>
  <c r="J288" i="18"/>
  <c r="J289" i="18"/>
  <c r="J290" i="18"/>
  <c r="J291" i="18"/>
  <c r="J292" i="18"/>
  <c r="J755" i="18"/>
  <c r="J756" i="18"/>
  <c r="J757" i="18"/>
  <c r="J758" i="18"/>
  <c r="J759" i="18"/>
  <c r="J512" i="18"/>
  <c r="J34" i="18"/>
  <c r="J568" i="18"/>
  <c r="J293" i="18"/>
  <c r="J294" i="18"/>
  <c r="J295" i="18"/>
  <c r="J296" i="18"/>
  <c r="J297" i="18"/>
  <c r="J298" i="18"/>
  <c r="J299" i="18"/>
  <c r="J760" i="18"/>
  <c r="J761" i="18"/>
  <c r="J762" i="18"/>
  <c r="J763" i="18"/>
  <c r="J764" i="18"/>
  <c r="J513" i="18"/>
  <c r="J35" i="18"/>
  <c r="J569" i="18"/>
  <c r="J300" i="18"/>
  <c r="J301" i="18"/>
  <c r="J302" i="18"/>
  <c r="J303" i="18"/>
  <c r="J304" i="18"/>
  <c r="J305" i="18"/>
  <c r="J306" i="18"/>
  <c r="J765" i="18"/>
  <c r="J766" i="18"/>
  <c r="J767" i="18"/>
  <c r="J768" i="18"/>
  <c r="J769" i="18"/>
  <c r="J514" i="18"/>
  <c r="J36" i="18"/>
  <c r="J570" i="18"/>
  <c r="J307" i="18"/>
  <c r="J308" i="18"/>
  <c r="J309" i="18"/>
  <c r="J310" i="18"/>
  <c r="J311" i="18"/>
  <c r="J312" i="18"/>
  <c r="J313" i="18"/>
  <c r="J770" i="18"/>
  <c r="J771" i="18"/>
  <c r="J772" i="18"/>
  <c r="J773" i="18"/>
  <c r="J774" i="18"/>
  <c r="J515" i="18"/>
  <c r="J37" i="18"/>
  <c r="J571" i="18"/>
  <c r="J314" i="18"/>
  <c r="J315" i="18"/>
  <c r="J316" i="18"/>
  <c r="J317" i="18"/>
  <c r="J318" i="18"/>
  <c r="J319" i="18"/>
  <c r="J320" i="18"/>
  <c r="J775" i="18"/>
  <c r="J776" i="18"/>
  <c r="J777" i="18"/>
  <c r="J778" i="18"/>
  <c r="J779" i="18"/>
  <c r="J516" i="18"/>
  <c r="J38" i="18"/>
  <c r="J572" i="18"/>
  <c r="J321" i="18"/>
  <c r="J322" i="18"/>
  <c r="J323" i="18"/>
  <c r="J324" i="18"/>
  <c r="J325" i="18"/>
  <c r="J326" i="18"/>
  <c r="J327" i="18"/>
  <c r="J780" i="18"/>
  <c r="J781" i="18"/>
  <c r="J782" i="18"/>
  <c r="J783" i="18"/>
  <c r="J784" i="18"/>
  <c r="J517" i="18"/>
  <c r="J39" i="18"/>
  <c r="J573" i="18"/>
  <c r="J328" i="18"/>
  <c r="J329" i="18"/>
  <c r="J330" i="18"/>
  <c r="J331" i="18"/>
  <c r="J332" i="18"/>
  <c r="J333" i="18"/>
  <c r="J334" i="18"/>
  <c r="J785" i="18"/>
  <c r="J786" i="18"/>
  <c r="J787" i="18"/>
  <c r="J788" i="18"/>
  <c r="J789" i="18"/>
  <c r="J518" i="18"/>
  <c r="J40" i="18"/>
  <c r="J574" i="18"/>
  <c r="J335" i="18"/>
  <c r="J336" i="18"/>
  <c r="J337" i="18"/>
  <c r="J338" i="18"/>
  <c r="J339" i="18"/>
  <c r="J340" i="18"/>
  <c r="J341" i="18"/>
  <c r="J790" i="18"/>
  <c r="J791" i="18"/>
  <c r="J792" i="18"/>
  <c r="J793" i="18"/>
  <c r="J794" i="18"/>
  <c r="J519" i="18"/>
  <c r="J41" i="18"/>
  <c r="J575" i="18"/>
  <c r="J342" i="18"/>
  <c r="J343" i="18"/>
  <c r="J344" i="18"/>
  <c r="J345" i="18"/>
  <c r="J346" i="18"/>
  <c r="J347" i="18"/>
  <c r="J348" i="18"/>
  <c r="J795" i="18"/>
  <c r="J796" i="18"/>
  <c r="J797" i="18"/>
  <c r="J798" i="18"/>
  <c r="J799" i="18"/>
  <c r="J520" i="18"/>
  <c r="J42" i="18"/>
  <c r="J576" i="18"/>
  <c r="J349" i="18"/>
  <c r="J350" i="18"/>
  <c r="J351" i="18"/>
  <c r="J352" i="18"/>
  <c r="J353" i="18"/>
  <c r="J354" i="18"/>
  <c r="J355" i="18"/>
  <c r="J800" i="18"/>
  <c r="J801" i="18"/>
  <c r="J802" i="18"/>
  <c r="J803" i="18"/>
  <c r="J804" i="18"/>
  <c r="J521" i="18"/>
  <c r="J43" i="18"/>
  <c r="J577" i="18"/>
  <c r="J356" i="18"/>
  <c r="J357" i="18"/>
  <c r="J358" i="18"/>
  <c r="J359" i="18"/>
  <c r="J360" i="18"/>
  <c r="J361" i="18"/>
  <c r="J362" i="18"/>
  <c r="J805" i="18"/>
  <c r="J806" i="18"/>
  <c r="J807" i="18"/>
  <c r="J808" i="18"/>
  <c r="J809" i="18"/>
  <c r="J522" i="18"/>
  <c r="J44" i="18"/>
  <c r="J578" i="18"/>
  <c r="J363" i="18"/>
  <c r="J364" i="18"/>
  <c r="J365" i="18"/>
  <c r="J366" i="18"/>
  <c r="J367" i="18"/>
  <c r="J368" i="18"/>
  <c r="J369" i="18"/>
  <c r="J810" i="18"/>
  <c r="J811" i="18"/>
  <c r="J812" i="18"/>
  <c r="J813" i="18"/>
  <c r="J814" i="18"/>
  <c r="J523" i="18"/>
  <c r="J45" i="18"/>
  <c r="J579" i="18"/>
  <c r="J370" i="18"/>
  <c r="J371" i="18"/>
  <c r="J372" i="18"/>
  <c r="J373" i="18"/>
  <c r="J374" i="18"/>
  <c r="J375" i="18"/>
  <c r="J376" i="18"/>
  <c r="J815" i="18"/>
  <c r="J816" i="18"/>
  <c r="J817" i="18"/>
  <c r="J818" i="18"/>
  <c r="J819" i="18"/>
  <c r="J524" i="18"/>
  <c r="J46" i="18"/>
  <c r="J580" i="18"/>
  <c r="J377" i="18"/>
  <c r="J378" i="18"/>
  <c r="J379" i="18"/>
  <c r="J380" i="18"/>
  <c r="J381" i="18"/>
  <c r="J382" i="18"/>
  <c r="J383" i="18"/>
  <c r="J820" i="18"/>
  <c r="J821" i="18"/>
  <c r="J822" i="18"/>
  <c r="J823" i="18"/>
  <c r="J824" i="18"/>
  <c r="J525" i="18"/>
  <c r="J47" i="18"/>
  <c r="J581" i="18"/>
  <c r="J384" i="18"/>
  <c r="J385" i="18"/>
  <c r="J386" i="18"/>
  <c r="J387" i="18"/>
  <c r="J388" i="18"/>
  <c r="J389" i="18"/>
  <c r="J390" i="18"/>
  <c r="J825" i="18"/>
  <c r="J826" i="18"/>
  <c r="J827" i="18"/>
  <c r="J828" i="18"/>
  <c r="J829" i="18"/>
  <c r="J526" i="18"/>
  <c r="J48" i="18"/>
  <c r="J582" i="18"/>
  <c r="J391" i="18"/>
  <c r="J392" i="18"/>
  <c r="J393" i="18"/>
  <c r="J394" i="18"/>
  <c r="J395" i="18"/>
  <c r="J396" i="18"/>
  <c r="J397" i="18"/>
  <c r="J830" i="18"/>
  <c r="J831" i="18"/>
  <c r="J832" i="18"/>
  <c r="J833" i="18"/>
  <c r="J834" i="18"/>
  <c r="J49" i="18"/>
  <c r="J583" i="18"/>
  <c r="J398" i="18"/>
  <c r="J399" i="18"/>
  <c r="J400" i="18"/>
  <c r="J401" i="18"/>
  <c r="J402" i="18"/>
  <c r="J403" i="18"/>
  <c r="J404" i="18"/>
  <c r="J835" i="18"/>
  <c r="J836" i="18"/>
  <c r="J837" i="18"/>
  <c r="J838" i="18"/>
  <c r="J839" i="18"/>
  <c r="J527" i="18"/>
  <c r="J50" i="18"/>
  <c r="J584" i="18"/>
  <c r="J405" i="18"/>
  <c r="J406" i="18"/>
  <c r="J407" i="18"/>
  <c r="J408" i="18"/>
  <c r="J409" i="18"/>
  <c r="J410" i="18"/>
  <c r="J411" i="18"/>
  <c r="J840" i="18"/>
  <c r="J841" i="18"/>
  <c r="J842" i="18"/>
  <c r="J843" i="18"/>
  <c r="J844" i="18"/>
  <c r="J528" i="18"/>
  <c r="J51" i="18"/>
  <c r="J585" i="18"/>
  <c r="J412" i="18"/>
  <c r="J413" i="18"/>
  <c r="J414" i="18"/>
  <c r="J415" i="18"/>
  <c r="J416" i="18"/>
  <c r="J417" i="18"/>
  <c r="J418" i="18"/>
  <c r="J845" i="18"/>
  <c r="J846" i="18"/>
  <c r="J847" i="18"/>
  <c r="J848" i="18"/>
  <c r="J849" i="18"/>
  <c r="J529" i="18"/>
  <c r="J52" i="18"/>
  <c r="J586" i="18"/>
  <c r="J419" i="18"/>
  <c r="J420" i="18"/>
  <c r="J421" i="18"/>
  <c r="J422" i="18"/>
  <c r="J423" i="18"/>
  <c r="J424" i="18"/>
  <c r="J425" i="18"/>
  <c r="J850" i="18"/>
  <c r="J851" i="18"/>
  <c r="J852" i="18"/>
  <c r="J853" i="18"/>
  <c r="J854" i="18"/>
  <c r="J530" i="18"/>
  <c r="J53" i="18"/>
  <c r="J587" i="18"/>
  <c r="J426" i="18"/>
  <c r="J427" i="18"/>
  <c r="J428" i="18"/>
  <c r="J429" i="18"/>
  <c r="J430" i="18"/>
  <c r="J431" i="18"/>
  <c r="J432" i="18"/>
  <c r="J855" i="18"/>
  <c r="J856" i="18"/>
  <c r="J857" i="18"/>
  <c r="J858" i="18"/>
  <c r="J859" i="18"/>
  <c r="J531" i="18"/>
  <c r="J54" i="18"/>
  <c r="J588" i="18"/>
  <c r="J433" i="18"/>
  <c r="J434" i="18"/>
  <c r="J435" i="18"/>
  <c r="J436" i="18"/>
  <c r="J437" i="18"/>
  <c r="J438" i="18"/>
  <c r="J439" i="18"/>
  <c r="J860" i="18"/>
  <c r="J861" i="18"/>
  <c r="J862" i="18"/>
  <c r="J863" i="18"/>
  <c r="J864" i="18"/>
  <c r="J532" i="18"/>
  <c r="J55" i="18"/>
  <c r="J589" i="18"/>
  <c r="J440" i="18"/>
  <c r="J441" i="18"/>
  <c r="J442" i="18"/>
  <c r="J443" i="18"/>
  <c r="J444" i="18"/>
  <c r="J445" i="18"/>
  <c r="J446" i="18"/>
  <c r="J865" i="18"/>
  <c r="J866" i="18"/>
  <c r="J867" i="18"/>
  <c r="J868" i="18"/>
  <c r="J869" i="18"/>
  <c r="J56" i="18"/>
  <c r="J590" i="18"/>
  <c r="J447" i="18"/>
  <c r="J448" i="18"/>
  <c r="J449" i="18"/>
  <c r="J450" i="18"/>
  <c r="J451" i="18"/>
  <c r="J452" i="18"/>
  <c r="J453" i="18"/>
  <c r="J870" i="18"/>
  <c r="J871" i="18"/>
  <c r="J872" i="18"/>
  <c r="J873" i="18"/>
  <c r="J874" i="18"/>
  <c r="J57" i="18"/>
  <c r="J591" i="18"/>
  <c r="J454" i="18"/>
  <c r="J455" i="18"/>
  <c r="J456" i="18"/>
  <c r="J457" i="18"/>
  <c r="J458" i="18"/>
  <c r="J459" i="18"/>
  <c r="J460" i="18"/>
  <c r="J875" i="18"/>
  <c r="J876" i="18"/>
  <c r="J877" i="18"/>
  <c r="J878" i="18"/>
  <c r="J535" i="18"/>
  <c r="J62" i="19"/>
  <c r="J122" i="19"/>
  <c r="J182" i="19"/>
  <c r="J242" i="19"/>
  <c r="J302" i="19"/>
  <c r="J362" i="19"/>
  <c r="J422" i="19"/>
  <c r="J482" i="19"/>
  <c r="J542" i="19"/>
  <c r="J602" i="19"/>
  <c r="J662" i="19"/>
  <c r="J722" i="19"/>
  <c r="J782" i="19"/>
  <c r="J2" i="19"/>
  <c r="J837" i="19"/>
  <c r="J63" i="19"/>
  <c r="J123" i="19"/>
  <c r="J183" i="19"/>
  <c r="J243" i="19"/>
  <c r="J303" i="19"/>
  <c r="J363" i="19"/>
  <c r="J423" i="19"/>
  <c r="J483" i="19"/>
  <c r="J543" i="19"/>
  <c r="J603" i="19"/>
  <c r="J663" i="19"/>
  <c r="J723" i="19"/>
  <c r="J783" i="19"/>
  <c r="J3" i="19"/>
  <c r="J838" i="19"/>
  <c r="J64" i="19"/>
  <c r="J124" i="19"/>
  <c r="J184" i="19"/>
  <c r="J244" i="19"/>
  <c r="J304" i="19"/>
  <c r="J364" i="19"/>
  <c r="J424" i="19"/>
  <c r="J484" i="19"/>
  <c r="J544" i="19"/>
  <c r="J604" i="19"/>
  <c r="J664" i="19"/>
  <c r="J724" i="19"/>
  <c r="J784" i="19"/>
  <c r="J4" i="19"/>
  <c r="J839" i="19"/>
  <c r="J65" i="19"/>
  <c r="J125" i="19"/>
  <c r="J185" i="19"/>
  <c r="J245" i="19"/>
  <c r="J305" i="19"/>
  <c r="J365" i="19"/>
  <c r="J425" i="19"/>
  <c r="J485" i="19"/>
  <c r="J545" i="19"/>
  <c r="J605" i="19"/>
  <c r="J665" i="19"/>
  <c r="J725" i="19"/>
  <c r="J785" i="19"/>
  <c r="J5" i="19"/>
  <c r="J840" i="19"/>
  <c r="J66" i="19"/>
  <c r="J126" i="19"/>
  <c r="J186" i="19"/>
  <c r="J246" i="19"/>
  <c r="J306" i="19"/>
  <c r="J366" i="19"/>
  <c r="J426" i="19"/>
  <c r="J486" i="19"/>
  <c r="J546" i="19"/>
  <c r="J606" i="19"/>
  <c r="J666" i="19"/>
  <c r="J726" i="19"/>
  <c r="J786" i="19"/>
  <c r="J6" i="19"/>
  <c r="J841" i="19"/>
  <c r="J67" i="19"/>
  <c r="J127" i="19"/>
  <c r="J187" i="19"/>
  <c r="J247" i="19"/>
  <c r="J307" i="19"/>
  <c r="J367" i="19"/>
  <c r="J427" i="19"/>
  <c r="J487" i="19"/>
  <c r="J547" i="19"/>
  <c r="J607" i="19"/>
  <c r="J667" i="19"/>
  <c r="J727" i="19"/>
  <c r="J787" i="19"/>
  <c r="J7" i="19"/>
  <c r="J842" i="19"/>
  <c r="J68" i="19"/>
  <c r="J128" i="19"/>
  <c r="J188" i="19"/>
  <c r="J248" i="19"/>
  <c r="J308" i="19"/>
  <c r="J368" i="19"/>
  <c r="J428" i="19"/>
  <c r="J488" i="19"/>
  <c r="J548" i="19"/>
  <c r="J608" i="19"/>
  <c r="J668" i="19"/>
  <c r="J728" i="19"/>
  <c r="J788" i="19"/>
  <c r="J8" i="19"/>
  <c r="J843" i="19"/>
  <c r="J69" i="19"/>
  <c r="J129" i="19"/>
  <c r="J189" i="19"/>
  <c r="J249" i="19"/>
  <c r="J309" i="19"/>
  <c r="J369" i="19"/>
  <c r="J429" i="19"/>
  <c r="J489" i="19"/>
  <c r="J549" i="19"/>
  <c r="J609" i="19"/>
  <c r="J669" i="19"/>
  <c r="J729" i="19"/>
  <c r="J789" i="19"/>
  <c r="J9" i="19"/>
  <c r="J844" i="19"/>
  <c r="J70" i="19"/>
  <c r="J130" i="19"/>
  <c r="J190" i="19"/>
  <c r="J250" i="19"/>
  <c r="J310" i="19"/>
  <c r="J370" i="19"/>
  <c r="J430" i="19"/>
  <c r="J490" i="19"/>
  <c r="J550" i="19"/>
  <c r="J610" i="19"/>
  <c r="J670" i="19"/>
  <c r="J730" i="19"/>
  <c r="J790" i="19"/>
  <c r="J10" i="19"/>
  <c r="J845" i="19"/>
  <c r="J71" i="19"/>
  <c r="J131" i="19"/>
  <c r="J191" i="19"/>
  <c r="J251" i="19"/>
  <c r="J311" i="19"/>
  <c r="J371" i="19"/>
  <c r="J431" i="19"/>
  <c r="J491" i="19"/>
  <c r="J551" i="19"/>
  <c r="J611" i="19"/>
  <c r="J671" i="19"/>
  <c r="J731" i="19"/>
  <c r="J791" i="19"/>
  <c r="J11" i="19"/>
  <c r="J846" i="19"/>
  <c r="J72" i="19"/>
  <c r="J132" i="19"/>
  <c r="J192" i="19"/>
  <c r="J252" i="19"/>
  <c r="J312" i="19"/>
  <c r="J372" i="19"/>
  <c r="J432" i="19"/>
  <c r="J492" i="19"/>
  <c r="J552" i="19"/>
  <c r="J612" i="19"/>
  <c r="J672" i="19"/>
  <c r="J732" i="19"/>
  <c r="J792" i="19"/>
  <c r="J12" i="19"/>
  <c r="J847" i="19"/>
  <c r="J73" i="19"/>
  <c r="J133" i="19"/>
  <c r="J193" i="19"/>
  <c r="J253" i="19"/>
  <c r="J313" i="19"/>
  <c r="J373" i="19"/>
  <c r="J433" i="19"/>
  <c r="J493" i="19"/>
  <c r="J553" i="19"/>
  <c r="J613" i="19"/>
  <c r="J673" i="19"/>
  <c r="J733" i="19"/>
  <c r="J793" i="19"/>
  <c r="J13" i="19"/>
  <c r="J848" i="19"/>
  <c r="J74" i="19"/>
  <c r="J134" i="19"/>
  <c r="J194" i="19"/>
  <c r="J254" i="19"/>
  <c r="J314" i="19"/>
  <c r="J374" i="19"/>
  <c r="J434" i="19"/>
  <c r="J494" i="19"/>
  <c r="J554" i="19"/>
  <c r="J614" i="19"/>
  <c r="J674" i="19"/>
  <c r="J734" i="19"/>
  <c r="J794" i="19"/>
  <c r="J14" i="19"/>
  <c r="J849" i="19"/>
  <c r="J75" i="19"/>
  <c r="J135" i="19"/>
  <c r="J195" i="19"/>
  <c r="J255" i="19"/>
  <c r="J315" i="19"/>
  <c r="J375" i="19"/>
  <c r="J435" i="19"/>
  <c r="J495" i="19"/>
  <c r="J555" i="19"/>
  <c r="J615" i="19"/>
  <c r="J675" i="19"/>
  <c r="J735" i="19"/>
  <c r="J795" i="19"/>
  <c r="J15" i="19"/>
  <c r="J850" i="19"/>
  <c r="J76" i="19"/>
  <c r="J136" i="19"/>
  <c r="J196" i="19"/>
  <c r="J256" i="19"/>
  <c r="J316" i="19"/>
  <c r="J376" i="19"/>
  <c r="J436" i="19"/>
  <c r="J496" i="19"/>
  <c r="J556" i="19"/>
  <c r="J616" i="19"/>
  <c r="J676" i="19"/>
  <c r="J736" i="19"/>
  <c r="J796" i="19"/>
  <c r="J16" i="19"/>
  <c r="J851" i="19"/>
  <c r="J77" i="19"/>
  <c r="J137" i="19"/>
  <c r="J197" i="19"/>
  <c r="J257" i="19"/>
  <c r="J317" i="19"/>
  <c r="J377" i="19"/>
  <c r="J437" i="19"/>
  <c r="J497" i="19"/>
  <c r="J557" i="19"/>
  <c r="J617" i="19"/>
  <c r="J677" i="19"/>
  <c r="J737" i="19"/>
  <c r="J797" i="19"/>
  <c r="J17" i="19"/>
  <c r="J852" i="19"/>
  <c r="J78" i="19"/>
  <c r="J138" i="19"/>
  <c r="J198" i="19"/>
  <c r="J258" i="19"/>
  <c r="J318" i="19"/>
  <c r="J378" i="19"/>
  <c r="J438" i="19"/>
  <c r="J498" i="19"/>
  <c r="J558" i="19"/>
  <c r="J618" i="19"/>
  <c r="J678" i="19"/>
  <c r="J738" i="19"/>
  <c r="J798" i="19"/>
  <c r="J18" i="19"/>
  <c r="J853" i="19"/>
  <c r="J79" i="19"/>
  <c r="J139" i="19"/>
  <c r="J199" i="19"/>
  <c r="J259" i="19"/>
  <c r="J319" i="19"/>
  <c r="J379" i="19"/>
  <c r="J439" i="19"/>
  <c r="J499" i="19"/>
  <c r="J559" i="19"/>
  <c r="J619" i="19"/>
  <c r="J679" i="19"/>
  <c r="J739" i="19"/>
  <c r="J799" i="19"/>
  <c r="J19" i="19"/>
  <c r="J854" i="19"/>
  <c r="J80" i="19"/>
  <c r="J140" i="19"/>
  <c r="J200" i="19"/>
  <c r="J260" i="19"/>
  <c r="J320" i="19"/>
  <c r="J380" i="19"/>
  <c r="J440" i="19"/>
  <c r="J500" i="19"/>
  <c r="J560" i="19"/>
  <c r="J620" i="19"/>
  <c r="J680" i="19"/>
  <c r="J740" i="19"/>
  <c r="J800" i="19"/>
  <c r="J20" i="19"/>
  <c r="J855" i="19"/>
  <c r="J81" i="19"/>
  <c r="J141" i="19"/>
  <c r="J201" i="19"/>
  <c r="J261" i="19"/>
  <c r="J321" i="19"/>
  <c r="J381" i="19"/>
  <c r="J441" i="19"/>
  <c r="J501" i="19"/>
  <c r="J561" i="19"/>
  <c r="J621" i="19"/>
  <c r="J681" i="19"/>
  <c r="J741" i="19"/>
  <c r="J801" i="19"/>
  <c r="J21" i="19"/>
  <c r="J856" i="19"/>
  <c r="J82" i="19"/>
  <c r="J142" i="19"/>
  <c r="J202" i="19"/>
  <c r="J262" i="19"/>
  <c r="J322" i="19"/>
  <c r="J382" i="19"/>
  <c r="J442" i="19"/>
  <c r="J502" i="19"/>
  <c r="J562" i="19"/>
  <c r="J622" i="19"/>
  <c r="J682" i="19"/>
  <c r="J742" i="19"/>
  <c r="J802" i="19"/>
  <c r="J22" i="19"/>
  <c r="J857" i="19"/>
  <c r="J83" i="19"/>
  <c r="J143" i="19"/>
  <c r="J203" i="19"/>
  <c r="J263" i="19"/>
  <c r="J323" i="19"/>
  <c r="J383" i="19"/>
  <c r="J443" i="19"/>
  <c r="J503" i="19"/>
  <c r="J563" i="19"/>
  <c r="J623" i="19"/>
  <c r="J683" i="19"/>
  <c r="J743" i="19"/>
  <c r="J803" i="19"/>
  <c r="J23" i="19"/>
  <c r="J858" i="19"/>
  <c r="J84" i="19"/>
  <c r="J144" i="19"/>
  <c r="J204" i="19"/>
  <c r="J264" i="19"/>
  <c r="J324" i="19"/>
  <c r="J384" i="19"/>
  <c r="J444" i="19"/>
  <c r="J504" i="19"/>
  <c r="J564" i="19"/>
  <c r="J624" i="19"/>
  <c r="J684" i="19"/>
  <c r="J744" i="19"/>
  <c r="J804" i="19"/>
  <c r="J24" i="19"/>
  <c r="J859" i="19"/>
  <c r="J85" i="19"/>
  <c r="J145" i="19"/>
  <c r="J205" i="19"/>
  <c r="J265" i="19"/>
  <c r="J325" i="19"/>
  <c r="J385" i="19"/>
  <c r="J445" i="19"/>
  <c r="J505" i="19"/>
  <c r="J565" i="19"/>
  <c r="J625" i="19"/>
  <c r="J685" i="19"/>
  <c r="J745" i="19"/>
  <c r="J805" i="19"/>
  <c r="J25" i="19"/>
  <c r="J860" i="19"/>
  <c r="J86" i="19"/>
  <c r="J146" i="19"/>
  <c r="J206" i="19"/>
  <c r="J266" i="19"/>
  <c r="J326" i="19"/>
  <c r="J386" i="19"/>
  <c r="J446" i="19"/>
  <c r="J506" i="19"/>
  <c r="J566" i="19"/>
  <c r="J626" i="19"/>
  <c r="J686" i="19"/>
  <c r="J746" i="19"/>
  <c r="J806" i="19"/>
  <c r="J26" i="19"/>
  <c r="J861" i="19"/>
  <c r="J87" i="19"/>
  <c r="J147" i="19"/>
  <c r="J207" i="19"/>
  <c r="J267" i="19"/>
  <c r="J327" i="19"/>
  <c r="J387" i="19"/>
  <c r="J447" i="19"/>
  <c r="J507" i="19"/>
  <c r="J567" i="19"/>
  <c r="J627" i="19"/>
  <c r="J687" i="19"/>
  <c r="J747" i="19"/>
  <c r="J807" i="19"/>
  <c r="J27" i="19"/>
  <c r="J862" i="19"/>
  <c r="J88" i="19"/>
  <c r="J148" i="19"/>
  <c r="J208" i="19"/>
  <c r="J268" i="19"/>
  <c r="J328" i="19"/>
  <c r="J388" i="19"/>
  <c r="J448" i="19"/>
  <c r="J508" i="19"/>
  <c r="J568" i="19"/>
  <c r="J628" i="19"/>
  <c r="J688" i="19"/>
  <c r="J748" i="19"/>
  <c r="J28" i="19"/>
  <c r="J863" i="19"/>
  <c r="J89" i="19"/>
  <c r="J149" i="19"/>
  <c r="J209" i="19"/>
  <c r="J269" i="19"/>
  <c r="J329" i="19"/>
  <c r="J389" i="19"/>
  <c r="J449" i="19"/>
  <c r="J509" i="19"/>
  <c r="J569" i="19"/>
  <c r="J629" i="19"/>
  <c r="J689" i="19"/>
  <c r="J749" i="19"/>
  <c r="J808" i="19"/>
  <c r="J29" i="19"/>
  <c r="J864" i="19"/>
  <c r="J90" i="19"/>
  <c r="J150" i="19"/>
  <c r="J210" i="19"/>
  <c r="J270" i="19"/>
  <c r="J330" i="19"/>
  <c r="J390" i="19"/>
  <c r="J450" i="19"/>
  <c r="J510" i="19"/>
  <c r="J570" i="19"/>
  <c r="J630" i="19"/>
  <c r="J690" i="19"/>
  <c r="J750" i="19"/>
  <c r="J809" i="19"/>
  <c r="J30" i="19"/>
  <c r="J865" i="19"/>
  <c r="J91" i="19"/>
  <c r="J151" i="19"/>
  <c r="J211" i="19"/>
  <c r="J271" i="19"/>
  <c r="J331" i="19"/>
  <c r="J391" i="19"/>
  <c r="J451" i="19"/>
  <c r="J511" i="19"/>
  <c r="J571" i="19"/>
  <c r="J631" i="19"/>
  <c r="J691" i="19"/>
  <c r="J751" i="19"/>
  <c r="J810" i="19"/>
  <c r="J31" i="19"/>
  <c r="J866" i="19"/>
  <c r="J92" i="19"/>
  <c r="J152" i="19"/>
  <c r="J212" i="19"/>
  <c r="J272" i="19"/>
  <c r="J332" i="19"/>
  <c r="J392" i="19"/>
  <c r="J452" i="19"/>
  <c r="J512" i="19"/>
  <c r="J572" i="19"/>
  <c r="J632" i="19"/>
  <c r="J692" i="19"/>
  <c r="J752" i="19"/>
  <c r="J811" i="19"/>
  <c r="J32" i="19"/>
  <c r="J867" i="19"/>
  <c r="J93" i="19"/>
  <c r="J153" i="19"/>
  <c r="J213" i="19"/>
  <c r="J273" i="19"/>
  <c r="J333" i="19"/>
  <c r="J393" i="19"/>
  <c r="J453" i="19"/>
  <c r="J513" i="19"/>
  <c r="J573" i="19"/>
  <c r="J633" i="19"/>
  <c r="J693" i="19"/>
  <c r="J753" i="19"/>
  <c r="J812" i="19"/>
  <c r="J33" i="19"/>
  <c r="J868" i="19"/>
  <c r="J94" i="19"/>
  <c r="J154" i="19"/>
  <c r="J214" i="19"/>
  <c r="J274" i="19"/>
  <c r="J334" i="19"/>
  <c r="J394" i="19"/>
  <c r="J454" i="19"/>
  <c r="J514" i="19"/>
  <c r="J574" i="19"/>
  <c r="J634" i="19"/>
  <c r="J694" i="19"/>
  <c r="J754" i="19"/>
  <c r="J813" i="19"/>
  <c r="J34" i="19"/>
  <c r="J869" i="19"/>
  <c r="J95" i="19"/>
  <c r="J155" i="19"/>
  <c r="J215" i="19"/>
  <c r="J275" i="19"/>
  <c r="J335" i="19"/>
  <c r="J395" i="19"/>
  <c r="J455" i="19"/>
  <c r="J515" i="19"/>
  <c r="J575" i="19"/>
  <c r="J635" i="19"/>
  <c r="J695" i="19"/>
  <c r="J755" i="19"/>
  <c r="J814" i="19"/>
  <c r="J35" i="19"/>
  <c r="J870" i="19"/>
  <c r="J96" i="19"/>
  <c r="J156" i="19"/>
  <c r="J216" i="19"/>
  <c r="J276" i="19"/>
  <c r="J336" i="19"/>
  <c r="J396" i="19"/>
  <c r="J456" i="19"/>
  <c r="J516" i="19"/>
  <c r="J576" i="19"/>
  <c r="J636" i="19"/>
  <c r="J696" i="19"/>
  <c r="J756" i="19"/>
  <c r="J815" i="19"/>
  <c r="J36" i="19"/>
  <c r="J871" i="19"/>
  <c r="J97" i="19"/>
  <c r="J157" i="19"/>
  <c r="J217" i="19"/>
  <c r="J277" i="19"/>
  <c r="J337" i="19"/>
  <c r="J397" i="19"/>
  <c r="J457" i="19"/>
  <c r="J517" i="19"/>
  <c r="J577" i="19"/>
  <c r="J637" i="19"/>
  <c r="J697" i="19"/>
  <c r="J757" i="19"/>
  <c r="J816" i="19"/>
  <c r="J37" i="19"/>
  <c r="J872" i="19"/>
  <c r="J98" i="19"/>
  <c r="J158" i="19"/>
  <c r="J218" i="19"/>
  <c r="J278" i="19"/>
  <c r="J338" i="19"/>
  <c r="J398" i="19"/>
  <c r="J458" i="19"/>
  <c r="J518" i="19"/>
  <c r="J578" i="19"/>
  <c r="J638" i="19"/>
  <c r="J698" i="19"/>
  <c r="J758" i="19"/>
  <c r="J817" i="19"/>
  <c r="J38" i="19"/>
  <c r="J873" i="19"/>
  <c r="J99" i="19"/>
  <c r="J159" i="19"/>
  <c r="J219" i="19"/>
  <c r="J279" i="19"/>
  <c r="J339" i="19"/>
  <c r="J399" i="19"/>
  <c r="J459" i="19"/>
  <c r="J519" i="19"/>
  <c r="J579" i="19"/>
  <c r="J639" i="19"/>
  <c r="J699" i="19"/>
  <c r="J759" i="19"/>
  <c r="J818" i="19"/>
  <c r="J39" i="19"/>
  <c r="J874" i="19"/>
  <c r="J100" i="19"/>
  <c r="J160" i="19"/>
  <c r="J220" i="19"/>
  <c r="J280" i="19"/>
  <c r="J340" i="19"/>
  <c r="J400" i="19"/>
  <c r="J460" i="19"/>
  <c r="J520" i="19"/>
  <c r="J580" i="19"/>
  <c r="J640" i="19"/>
  <c r="J700" i="19"/>
  <c r="J760" i="19"/>
  <c r="J819" i="19"/>
  <c r="J40" i="19"/>
  <c r="J875" i="19"/>
  <c r="J101" i="19"/>
  <c r="J161" i="19"/>
  <c r="J221" i="19"/>
  <c r="J281" i="19"/>
  <c r="J341" i="19"/>
  <c r="J401" i="19"/>
  <c r="J461" i="19"/>
  <c r="J521" i="19"/>
  <c r="J581" i="19"/>
  <c r="J641" i="19"/>
  <c r="J701" i="19"/>
  <c r="J761" i="19"/>
  <c r="J820" i="19"/>
  <c r="J41" i="19"/>
  <c r="J876" i="19"/>
  <c r="J102" i="19"/>
  <c r="J162" i="19"/>
  <c r="J222" i="19"/>
  <c r="J282" i="19"/>
  <c r="J342" i="19"/>
  <c r="J402" i="19"/>
  <c r="J462" i="19"/>
  <c r="J522" i="19"/>
  <c r="J582" i="19"/>
  <c r="J642" i="19"/>
  <c r="J702" i="19"/>
  <c r="J762" i="19"/>
  <c r="J821" i="19"/>
  <c r="J42" i="19"/>
  <c r="J877" i="19"/>
  <c r="J103" i="19"/>
  <c r="J163" i="19"/>
  <c r="J223" i="19"/>
  <c r="J283" i="19"/>
  <c r="J343" i="19"/>
  <c r="J403" i="19"/>
  <c r="J463" i="19"/>
  <c r="J523" i="19"/>
  <c r="J583" i="19"/>
  <c r="J643" i="19"/>
  <c r="J703" i="19"/>
  <c r="J763" i="19"/>
  <c r="J822" i="19"/>
  <c r="J43" i="19"/>
  <c r="J878" i="19"/>
  <c r="J104" i="19"/>
  <c r="J164" i="19"/>
  <c r="J224" i="19"/>
  <c r="J284" i="19"/>
  <c r="J344" i="19"/>
  <c r="J404" i="19"/>
  <c r="J464" i="19"/>
  <c r="J524" i="19"/>
  <c r="J584" i="19"/>
  <c r="J644" i="19"/>
  <c r="J704" i="19"/>
  <c r="J764" i="19"/>
  <c r="J823" i="19"/>
  <c r="J44" i="19"/>
  <c r="J879" i="19"/>
  <c r="J105" i="19"/>
  <c r="J165" i="19"/>
  <c r="J225" i="19"/>
  <c r="J285" i="19"/>
  <c r="J345" i="19"/>
  <c r="J405" i="19"/>
  <c r="J465" i="19"/>
  <c r="J525" i="19"/>
  <c r="J585" i="19"/>
  <c r="J645" i="19"/>
  <c r="J705" i="19"/>
  <c r="J765" i="19"/>
  <c r="J824" i="19"/>
  <c r="J45" i="19"/>
  <c r="J880" i="19"/>
  <c r="J106" i="19"/>
  <c r="J166" i="19"/>
  <c r="J226" i="19"/>
  <c r="J286" i="19"/>
  <c r="J346" i="19"/>
  <c r="J406" i="19"/>
  <c r="J466" i="19"/>
  <c r="J526" i="19"/>
  <c r="J586" i="19"/>
  <c r="J646" i="19"/>
  <c r="J706" i="19"/>
  <c r="J766" i="19"/>
  <c r="J825" i="19"/>
  <c r="J46" i="19"/>
  <c r="J881" i="19"/>
  <c r="J107" i="19"/>
  <c r="J167" i="19"/>
  <c r="J227" i="19"/>
  <c r="J287" i="19"/>
  <c r="J347" i="19"/>
  <c r="J407" i="19"/>
  <c r="J467" i="19"/>
  <c r="J527" i="19"/>
  <c r="J587" i="19"/>
  <c r="J647" i="19"/>
  <c r="J707" i="19"/>
  <c r="J767" i="19"/>
  <c r="J826" i="19"/>
  <c r="J47" i="19"/>
  <c r="J882" i="19"/>
  <c r="J108" i="19"/>
  <c r="J168" i="19"/>
  <c r="J228" i="19"/>
  <c r="J288" i="19"/>
  <c r="J348" i="19"/>
  <c r="J408" i="19"/>
  <c r="J468" i="19"/>
  <c r="J528" i="19"/>
  <c r="J588" i="19"/>
  <c r="J648" i="19"/>
  <c r="J708" i="19"/>
  <c r="J768" i="19"/>
  <c r="J827" i="19"/>
  <c r="J48" i="19"/>
  <c r="J883" i="19"/>
  <c r="J109" i="19"/>
  <c r="J169" i="19"/>
  <c r="J229" i="19"/>
  <c r="J289" i="19"/>
  <c r="J349" i="19"/>
  <c r="J409" i="19"/>
  <c r="J469" i="19"/>
  <c r="J529" i="19"/>
  <c r="J589" i="19"/>
  <c r="J649" i="19"/>
  <c r="J709" i="19"/>
  <c r="J769" i="19"/>
  <c r="J49" i="19"/>
  <c r="J884" i="19"/>
  <c r="J110" i="19"/>
  <c r="J170" i="19"/>
  <c r="J230" i="19"/>
  <c r="J290" i="19"/>
  <c r="J350" i="19"/>
  <c r="J410" i="19"/>
  <c r="J470" i="19"/>
  <c r="J530" i="19"/>
  <c r="J590" i="19"/>
  <c r="J650" i="19"/>
  <c r="J710" i="19"/>
  <c r="J770" i="19"/>
  <c r="J828" i="19"/>
  <c r="J50" i="19"/>
  <c r="J885" i="19"/>
  <c r="J111" i="19"/>
  <c r="J171" i="19"/>
  <c r="J231" i="19"/>
  <c r="J291" i="19"/>
  <c r="J351" i="19"/>
  <c r="J411" i="19"/>
  <c r="J471" i="19"/>
  <c r="J531" i="19"/>
  <c r="J591" i="19"/>
  <c r="J651" i="19"/>
  <c r="J711" i="19"/>
  <c r="J771" i="19"/>
  <c r="J829" i="19"/>
  <c r="J51" i="19"/>
  <c r="J886" i="19"/>
  <c r="J112" i="19"/>
  <c r="J172" i="19"/>
  <c r="J232" i="19"/>
  <c r="J292" i="19"/>
  <c r="J352" i="19"/>
  <c r="J412" i="19"/>
  <c r="J472" i="19"/>
  <c r="J532" i="19"/>
  <c r="J592" i="19"/>
  <c r="J652" i="19"/>
  <c r="J712" i="19"/>
  <c r="J772" i="19"/>
  <c r="J830" i="19"/>
  <c r="J52" i="19"/>
  <c r="J887" i="19"/>
  <c r="J113" i="19"/>
  <c r="J173" i="19"/>
  <c r="J233" i="19"/>
  <c r="J293" i="19"/>
  <c r="J353" i="19"/>
  <c r="J413" i="19"/>
  <c r="J473" i="19"/>
  <c r="J533" i="19"/>
  <c r="J593" i="19"/>
  <c r="J653" i="19"/>
  <c r="J713" i="19"/>
  <c r="J773" i="19"/>
  <c r="J831" i="19"/>
  <c r="J53" i="19"/>
  <c r="J888" i="19"/>
  <c r="J114" i="19"/>
  <c r="J174" i="19"/>
  <c r="J234" i="19"/>
  <c r="J294" i="19"/>
  <c r="J354" i="19"/>
  <c r="J414" i="19"/>
  <c r="J474" i="19"/>
  <c r="J534" i="19"/>
  <c r="J594" i="19"/>
  <c r="J654" i="19"/>
  <c r="J714" i="19"/>
  <c r="J774" i="19"/>
  <c r="J832" i="19"/>
  <c r="J54" i="19"/>
  <c r="J889" i="19"/>
  <c r="J115" i="19"/>
  <c r="J175" i="19"/>
  <c r="J235" i="19"/>
  <c r="J295" i="19"/>
  <c r="J355" i="19"/>
  <c r="J415" i="19"/>
  <c r="J475" i="19"/>
  <c r="J535" i="19"/>
  <c r="J595" i="19"/>
  <c r="J655" i="19"/>
  <c r="J715" i="19"/>
  <c r="J775" i="19"/>
  <c r="J833" i="19"/>
  <c r="J55" i="19"/>
  <c r="J890" i="19"/>
  <c r="J116" i="19"/>
  <c r="J176" i="19"/>
  <c r="J236" i="19"/>
  <c r="J296" i="19"/>
  <c r="J356" i="19"/>
  <c r="J416" i="19"/>
  <c r="J476" i="19"/>
  <c r="J536" i="19"/>
  <c r="J596" i="19"/>
  <c r="J656" i="19"/>
  <c r="J716" i="19"/>
  <c r="J776" i="19"/>
  <c r="J56" i="19"/>
  <c r="J891" i="19"/>
  <c r="J117" i="19"/>
  <c r="J177" i="19"/>
  <c r="J237" i="19"/>
  <c r="J297" i="19"/>
  <c r="J357" i="19"/>
  <c r="J417" i="19"/>
  <c r="J477" i="19"/>
  <c r="J537" i="19"/>
  <c r="J597" i="19"/>
  <c r="J657" i="19"/>
  <c r="J717" i="19"/>
  <c r="J777" i="19"/>
  <c r="J57" i="19"/>
  <c r="J892" i="19"/>
  <c r="J118" i="19"/>
  <c r="J178" i="19"/>
  <c r="J238" i="19"/>
  <c r="J298" i="19"/>
  <c r="J358" i="19"/>
  <c r="J418" i="19"/>
  <c r="J478" i="19"/>
  <c r="J538" i="19"/>
  <c r="J598" i="19"/>
  <c r="J658" i="19"/>
  <c r="J718" i="19"/>
  <c r="J836" i="19"/>
  <c r="H68" i="7"/>
  <c r="G68" i="10"/>
  <c r="F68" i="10"/>
  <c r="E68" i="10"/>
  <c r="D68" i="10"/>
  <c r="C68" i="10"/>
  <c r="G68" i="9"/>
  <c r="F68" i="9"/>
  <c r="E68" i="9"/>
  <c r="D68" i="9"/>
  <c r="C68" i="9"/>
  <c r="G68" i="8"/>
  <c r="F68" i="8"/>
  <c r="E68" i="8"/>
  <c r="D68" i="8"/>
  <c r="C68" i="8"/>
  <c r="G68" i="7"/>
  <c r="F68" i="7"/>
  <c r="E68" i="7"/>
  <c r="D68" i="7"/>
  <c r="C68" i="7"/>
  <c r="P8" i="9" l="1"/>
  <c r="P9" i="9"/>
  <c r="P10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5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6" i="9"/>
  <c r="P57" i="9"/>
  <c r="P58" i="9"/>
  <c r="P59" i="9"/>
  <c r="P60" i="9"/>
  <c r="P61" i="9"/>
  <c r="P62" i="9"/>
  <c r="P63" i="9"/>
  <c r="P64" i="9"/>
  <c r="P65" i="9"/>
  <c r="P66" i="9"/>
  <c r="P67" i="9"/>
  <c r="H9" i="12"/>
  <c r="D9" i="6" s="1"/>
  <c r="I9" i="12"/>
  <c r="E9" i="6" s="1"/>
  <c r="J9" i="12"/>
  <c r="F9" i="6" s="1"/>
  <c r="H10" i="12"/>
  <c r="D10" i="6" s="1"/>
  <c r="I10" i="12"/>
  <c r="E10" i="6" s="1"/>
  <c r="J10" i="12"/>
  <c r="F10" i="6" s="1"/>
  <c r="H11" i="12"/>
  <c r="D11" i="6" s="1"/>
  <c r="I11" i="12"/>
  <c r="E11" i="6" s="1"/>
  <c r="J11" i="12"/>
  <c r="F11" i="6" s="1"/>
  <c r="H12" i="12"/>
  <c r="D12" i="6" s="1"/>
  <c r="I12" i="12"/>
  <c r="E12" i="6" s="1"/>
  <c r="J12" i="12"/>
  <c r="F12" i="6" s="1"/>
  <c r="H13" i="12"/>
  <c r="D13" i="6" s="1"/>
  <c r="I13" i="12"/>
  <c r="E13" i="6" s="1"/>
  <c r="J13" i="12"/>
  <c r="F13" i="6" s="1"/>
  <c r="H14" i="12"/>
  <c r="D14" i="6" s="1"/>
  <c r="I14" i="12"/>
  <c r="E14" i="6" s="1"/>
  <c r="J14" i="12"/>
  <c r="F14" i="6" s="1"/>
  <c r="H15" i="12"/>
  <c r="D15" i="6" s="1"/>
  <c r="I15" i="12"/>
  <c r="E15" i="6" s="1"/>
  <c r="J15" i="12"/>
  <c r="F15" i="6" s="1"/>
  <c r="H16" i="12"/>
  <c r="D16" i="6" s="1"/>
  <c r="I16" i="12"/>
  <c r="E16" i="6" s="1"/>
  <c r="J16" i="12"/>
  <c r="F16" i="6" s="1"/>
  <c r="H17" i="12"/>
  <c r="D17" i="6" s="1"/>
  <c r="I17" i="12"/>
  <c r="E17" i="6" s="1"/>
  <c r="J17" i="12"/>
  <c r="F17" i="6" s="1"/>
  <c r="H18" i="12"/>
  <c r="D18" i="6" s="1"/>
  <c r="I18" i="12"/>
  <c r="E18" i="6" s="1"/>
  <c r="J18" i="12"/>
  <c r="F18" i="6" s="1"/>
  <c r="H19" i="12"/>
  <c r="D19" i="6" s="1"/>
  <c r="I19" i="12"/>
  <c r="E19" i="6" s="1"/>
  <c r="J19" i="12"/>
  <c r="F19" i="6" s="1"/>
  <c r="H20" i="12"/>
  <c r="D20" i="6" s="1"/>
  <c r="I20" i="12"/>
  <c r="E20" i="6" s="1"/>
  <c r="J20" i="12"/>
  <c r="F20" i="6" s="1"/>
  <c r="H21" i="12"/>
  <c r="D21" i="6" s="1"/>
  <c r="I21" i="12"/>
  <c r="E21" i="6" s="1"/>
  <c r="J21" i="12"/>
  <c r="F21" i="6" s="1"/>
  <c r="H22" i="12"/>
  <c r="D22" i="6" s="1"/>
  <c r="I22" i="12"/>
  <c r="E22" i="6" s="1"/>
  <c r="J22" i="12"/>
  <c r="F22" i="6" s="1"/>
  <c r="H23" i="12"/>
  <c r="D23" i="6" s="1"/>
  <c r="I23" i="12"/>
  <c r="E23" i="6" s="1"/>
  <c r="J23" i="12"/>
  <c r="F23" i="6" s="1"/>
  <c r="H24" i="12"/>
  <c r="D24" i="6" s="1"/>
  <c r="I24" i="12"/>
  <c r="E24" i="6" s="1"/>
  <c r="J24" i="12"/>
  <c r="F24" i="6" s="1"/>
  <c r="H25" i="12"/>
  <c r="D25" i="6" s="1"/>
  <c r="I25" i="12"/>
  <c r="E25" i="6" s="1"/>
  <c r="J25" i="12"/>
  <c r="F25" i="6" s="1"/>
  <c r="H26" i="12"/>
  <c r="D26" i="6" s="1"/>
  <c r="I26" i="12"/>
  <c r="E26" i="6" s="1"/>
  <c r="J26" i="12"/>
  <c r="F26" i="6" s="1"/>
  <c r="H27" i="12"/>
  <c r="D27" i="6" s="1"/>
  <c r="I27" i="12"/>
  <c r="E27" i="6" s="1"/>
  <c r="J27" i="12"/>
  <c r="F27" i="6" s="1"/>
  <c r="H28" i="12"/>
  <c r="D28" i="6" s="1"/>
  <c r="I28" i="12"/>
  <c r="E28" i="6" s="1"/>
  <c r="J28" i="12"/>
  <c r="F28" i="6" s="1"/>
  <c r="H29" i="12"/>
  <c r="D29" i="6" s="1"/>
  <c r="I29" i="12"/>
  <c r="E29" i="6" s="1"/>
  <c r="J29" i="12"/>
  <c r="F29" i="6" s="1"/>
  <c r="H30" i="12"/>
  <c r="D30" i="6" s="1"/>
  <c r="I30" i="12"/>
  <c r="E30" i="6" s="1"/>
  <c r="J30" i="12"/>
  <c r="F30" i="6" s="1"/>
  <c r="H31" i="12"/>
  <c r="D31" i="6" s="1"/>
  <c r="I31" i="12"/>
  <c r="E31" i="6" s="1"/>
  <c r="J31" i="12"/>
  <c r="F31" i="6" s="1"/>
  <c r="H32" i="12"/>
  <c r="D32" i="6" s="1"/>
  <c r="I32" i="12"/>
  <c r="E32" i="6" s="1"/>
  <c r="J32" i="12"/>
  <c r="F32" i="6" s="1"/>
  <c r="H33" i="12"/>
  <c r="D33" i="6" s="1"/>
  <c r="I33" i="12"/>
  <c r="E33" i="6" s="1"/>
  <c r="J33" i="12"/>
  <c r="F33" i="6" s="1"/>
  <c r="H34" i="12"/>
  <c r="D34" i="6" s="1"/>
  <c r="I34" i="12"/>
  <c r="E34" i="6" s="1"/>
  <c r="J34" i="12"/>
  <c r="F34" i="6" s="1"/>
  <c r="H35" i="12"/>
  <c r="D35" i="6" s="1"/>
  <c r="I35" i="12"/>
  <c r="E35" i="6" s="1"/>
  <c r="J35" i="12"/>
  <c r="F35" i="6" s="1"/>
  <c r="H36" i="12"/>
  <c r="D36" i="6" s="1"/>
  <c r="I36" i="12"/>
  <c r="E36" i="6" s="1"/>
  <c r="J36" i="12"/>
  <c r="F36" i="6" s="1"/>
  <c r="H37" i="12"/>
  <c r="D37" i="6" s="1"/>
  <c r="I37" i="12"/>
  <c r="E37" i="6" s="1"/>
  <c r="J37" i="12"/>
  <c r="F37" i="6" s="1"/>
  <c r="H38" i="12"/>
  <c r="D38" i="6" s="1"/>
  <c r="I38" i="12"/>
  <c r="E38" i="6" s="1"/>
  <c r="J38" i="12"/>
  <c r="F38" i="6" s="1"/>
  <c r="H39" i="12"/>
  <c r="D39" i="6" s="1"/>
  <c r="I39" i="12"/>
  <c r="E39" i="6" s="1"/>
  <c r="J39" i="12"/>
  <c r="F39" i="6" s="1"/>
  <c r="H40" i="12"/>
  <c r="D40" i="6" s="1"/>
  <c r="I40" i="12"/>
  <c r="E40" i="6" s="1"/>
  <c r="J40" i="12"/>
  <c r="F40" i="6" s="1"/>
  <c r="H41" i="12"/>
  <c r="D41" i="6" s="1"/>
  <c r="I41" i="12"/>
  <c r="E41" i="6" s="1"/>
  <c r="J41" i="12"/>
  <c r="F41" i="6" s="1"/>
  <c r="H42" i="12"/>
  <c r="D42" i="6" s="1"/>
  <c r="I42" i="12"/>
  <c r="E42" i="6" s="1"/>
  <c r="J42" i="12"/>
  <c r="F42" i="6" s="1"/>
  <c r="H43" i="12"/>
  <c r="D43" i="6" s="1"/>
  <c r="I43" i="12"/>
  <c r="E43" i="6" s="1"/>
  <c r="J43" i="12"/>
  <c r="F43" i="6" s="1"/>
  <c r="H44" i="12"/>
  <c r="D44" i="6" s="1"/>
  <c r="I44" i="12"/>
  <c r="E44" i="6" s="1"/>
  <c r="J44" i="12"/>
  <c r="F44" i="6" s="1"/>
  <c r="H45" i="12"/>
  <c r="D45" i="6" s="1"/>
  <c r="I45" i="12"/>
  <c r="E45" i="6" s="1"/>
  <c r="J45" i="12"/>
  <c r="F45" i="6" s="1"/>
  <c r="H46" i="12"/>
  <c r="D46" i="6" s="1"/>
  <c r="I46" i="12"/>
  <c r="E46" i="6" s="1"/>
  <c r="J46" i="12"/>
  <c r="F46" i="6" s="1"/>
  <c r="H47" i="12"/>
  <c r="D47" i="6" s="1"/>
  <c r="I47" i="12"/>
  <c r="E47" i="6" s="1"/>
  <c r="J47" i="12"/>
  <c r="F47" i="6" s="1"/>
  <c r="H48" i="12"/>
  <c r="D48" i="6" s="1"/>
  <c r="I48" i="12"/>
  <c r="E48" i="6" s="1"/>
  <c r="J48" i="12"/>
  <c r="F48" i="6" s="1"/>
  <c r="H49" i="12"/>
  <c r="D49" i="6" s="1"/>
  <c r="I49" i="12"/>
  <c r="E49" i="6" s="1"/>
  <c r="J49" i="12"/>
  <c r="F49" i="6" s="1"/>
  <c r="H50" i="12"/>
  <c r="D50" i="6" s="1"/>
  <c r="I50" i="12"/>
  <c r="E50" i="6" s="1"/>
  <c r="J50" i="12"/>
  <c r="F50" i="6" s="1"/>
  <c r="H51" i="12"/>
  <c r="D51" i="6" s="1"/>
  <c r="I51" i="12"/>
  <c r="E51" i="6" s="1"/>
  <c r="J51" i="12"/>
  <c r="F51" i="6" s="1"/>
  <c r="H52" i="12"/>
  <c r="D52" i="6" s="1"/>
  <c r="I52" i="12"/>
  <c r="E52" i="6" s="1"/>
  <c r="J52" i="12"/>
  <c r="F52" i="6" s="1"/>
  <c r="H53" i="12"/>
  <c r="D53" i="6" s="1"/>
  <c r="I53" i="12"/>
  <c r="E53" i="6" s="1"/>
  <c r="J53" i="12"/>
  <c r="F53" i="6" s="1"/>
  <c r="H54" i="12"/>
  <c r="D54" i="6" s="1"/>
  <c r="I54" i="12"/>
  <c r="E54" i="6" s="1"/>
  <c r="J54" i="12"/>
  <c r="F54" i="6" s="1"/>
  <c r="H55" i="12"/>
  <c r="D55" i="6" s="1"/>
  <c r="I55" i="12"/>
  <c r="E55" i="6" s="1"/>
  <c r="J55" i="12"/>
  <c r="F55" i="6" s="1"/>
  <c r="H56" i="12"/>
  <c r="D56" i="6" s="1"/>
  <c r="I56" i="12"/>
  <c r="E56" i="6" s="1"/>
  <c r="J56" i="12"/>
  <c r="F56" i="6" s="1"/>
  <c r="H57" i="12"/>
  <c r="D57" i="6" s="1"/>
  <c r="I57" i="12"/>
  <c r="E57" i="6" s="1"/>
  <c r="J57" i="12"/>
  <c r="F57" i="6" s="1"/>
  <c r="H58" i="12"/>
  <c r="D58" i="6" s="1"/>
  <c r="I58" i="12"/>
  <c r="E58" i="6" s="1"/>
  <c r="J58" i="12"/>
  <c r="F58" i="6" s="1"/>
  <c r="H59" i="12"/>
  <c r="D59" i="6" s="1"/>
  <c r="I59" i="12"/>
  <c r="E59" i="6" s="1"/>
  <c r="J59" i="12"/>
  <c r="F59" i="6" s="1"/>
  <c r="H60" i="12"/>
  <c r="D60" i="6" s="1"/>
  <c r="I60" i="12"/>
  <c r="E60" i="6" s="1"/>
  <c r="J60" i="12"/>
  <c r="F60" i="6" s="1"/>
  <c r="H61" i="12"/>
  <c r="D61" i="6" s="1"/>
  <c r="I61" i="12"/>
  <c r="E61" i="6" s="1"/>
  <c r="J61" i="12"/>
  <c r="F61" i="6" s="1"/>
  <c r="H62" i="12"/>
  <c r="D62" i="6" s="1"/>
  <c r="I62" i="12"/>
  <c r="E62" i="6" s="1"/>
  <c r="J62" i="12"/>
  <c r="F62" i="6" s="1"/>
  <c r="H63" i="12"/>
  <c r="D63" i="6" s="1"/>
  <c r="I63" i="12"/>
  <c r="E63" i="6" s="1"/>
  <c r="J63" i="12"/>
  <c r="F63" i="6" s="1"/>
  <c r="H64" i="12"/>
  <c r="D64" i="6" s="1"/>
  <c r="I64" i="12"/>
  <c r="E64" i="6" s="1"/>
  <c r="J64" i="12"/>
  <c r="F64" i="6" s="1"/>
  <c r="H65" i="12"/>
  <c r="D65" i="6" s="1"/>
  <c r="I65" i="12"/>
  <c r="E65" i="6" s="1"/>
  <c r="J65" i="12"/>
  <c r="F65" i="6" s="1"/>
  <c r="H66" i="12"/>
  <c r="D66" i="6" s="1"/>
  <c r="I66" i="12"/>
  <c r="E66" i="6" s="1"/>
  <c r="J66" i="12"/>
  <c r="F66" i="6" s="1"/>
  <c r="H67" i="12"/>
  <c r="D67" i="6" s="1"/>
  <c r="I67" i="12"/>
  <c r="E67" i="6" s="1"/>
  <c r="J67" i="12"/>
  <c r="F67" i="6" s="1"/>
  <c r="I8" i="12"/>
  <c r="E8" i="6" s="1"/>
  <c r="J8" i="12"/>
  <c r="F8" i="6" s="1"/>
  <c r="H8" i="12"/>
  <c r="D8" i="6" s="1"/>
  <c r="F68" i="12"/>
  <c r="E68" i="12"/>
  <c r="D68" i="12"/>
  <c r="C68" i="12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8" i="6"/>
  <c r="H68" i="12" l="1"/>
  <c r="D68" i="6" s="1"/>
  <c r="J68" i="12"/>
  <c r="F68" i="6" s="1"/>
  <c r="I68" i="12"/>
  <c r="E68" i="6" s="1"/>
  <c r="K67" i="3"/>
  <c r="J67" i="3"/>
  <c r="I67" i="3"/>
  <c r="H67" i="3"/>
  <c r="K66" i="3"/>
  <c r="J66" i="3"/>
  <c r="I66" i="3"/>
  <c r="H66" i="3"/>
  <c r="K65" i="3"/>
  <c r="J65" i="3"/>
  <c r="I65" i="3"/>
  <c r="H65" i="3"/>
  <c r="K64" i="3"/>
  <c r="J64" i="3"/>
  <c r="I64" i="3"/>
  <c r="H64" i="3"/>
  <c r="K63" i="3"/>
  <c r="J63" i="3"/>
  <c r="I63" i="3"/>
  <c r="H63" i="3"/>
  <c r="K62" i="3"/>
  <c r="J62" i="3"/>
  <c r="I62" i="3"/>
  <c r="H62" i="3"/>
  <c r="K61" i="3"/>
  <c r="J61" i="3"/>
  <c r="I61" i="3"/>
  <c r="H61" i="3"/>
  <c r="K60" i="3"/>
  <c r="J60" i="3"/>
  <c r="I60" i="3"/>
  <c r="H60" i="3"/>
  <c r="K59" i="3"/>
  <c r="J59" i="3"/>
  <c r="I59" i="3"/>
  <c r="H59" i="3"/>
  <c r="K58" i="3"/>
  <c r="J58" i="3"/>
  <c r="I58" i="3"/>
  <c r="H58" i="3"/>
  <c r="K57" i="3"/>
  <c r="J57" i="3"/>
  <c r="I57" i="3"/>
  <c r="H57" i="3"/>
  <c r="K56" i="3"/>
  <c r="J56" i="3"/>
  <c r="I56" i="3"/>
  <c r="H56" i="3"/>
  <c r="K55" i="3"/>
  <c r="J55" i="3"/>
  <c r="I55" i="3"/>
  <c r="H55" i="3"/>
  <c r="K54" i="3"/>
  <c r="J54" i="3"/>
  <c r="I54" i="3"/>
  <c r="H54" i="3"/>
  <c r="K53" i="3"/>
  <c r="J53" i="3"/>
  <c r="I53" i="3"/>
  <c r="H53" i="3"/>
  <c r="K52" i="3"/>
  <c r="J52" i="3"/>
  <c r="I52" i="3"/>
  <c r="H52" i="3"/>
  <c r="K51" i="3"/>
  <c r="J51" i="3"/>
  <c r="I51" i="3"/>
  <c r="H51" i="3"/>
  <c r="K50" i="3"/>
  <c r="J50" i="3"/>
  <c r="I50" i="3"/>
  <c r="H50" i="3"/>
  <c r="K49" i="3"/>
  <c r="J49" i="3"/>
  <c r="I49" i="3"/>
  <c r="H49" i="3"/>
  <c r="K48" i="3"/>
  <c r="J48" i="3"/>
  <c r="I48" i="3"/>
  <c r="H48" i="3"/>
  <c r="K47" i="3"/>
  <c r="J47" i="3"/>
  <c r="I47" i="3"/>
  <c r="H47" i="3"/>
  <c r="K46" i="3"/>
  <c r="J46" i="3"/>
  <c r="I46" i="3"/>
  <c r="H46" i="3"/>
  <c r="K45" i="3"/>
  <c r="J45" i="3"/>
  <c r="I45" i="3"/>
  <c r="H45" i="3"/>
  <c r="K44" i="3"/>
  <c r="J44" i="3"/>
  <c r="I44" i="3"/>
  <c r="H44" i="3"/>
  <c r="K43" i="3"/>
  <c r="J43" i="3"/>
  <c r="I43" i="3"/>
  <c r="H43" i="3"/>
  <c r="K42" i="3"/>
  <c r="J42" i="3"/>
  <c r="I42" i="3"/>
  <c r="H42" i="3"/>
  <c r="K41" i="3"/>
  <c r="J41" i="3"/>
  <c r="I41" i="3"/>
  <c r="H41" i="3"/>
  <c r="K40" i="3"/>
  <c r="J40" i="3"/>
  <c r="I40" i="3"/>
  <c r="H40" i="3"/>
  <c r="K39" i="3"/>
  <c r="J39" i="3"/>
  <c r="I39" i="3"/>
  <c r="H39" i="3"/>
  <c r="K38" i="3"/>
  <c r="J38" i="3"/>
  <c r="I38" i="3"/>
  <c r="H38" i="3"/>
  <c r="K37" i="3"/>
  <c r="J37" i="3"/>
  <c r="I37" i="3"/>
  <c r="H37" i="3"/>
  <c r="K36" i="3"/>
  <c r="J36" i="3"/>
  <c r="I36" i="3"/>
  <c r="H36" i="3"/>
  <c r="K35" i="3"/>
  <c r="J35" i="3"/>
  <c r="I35" i="3"/>
  <c r="H35" i="3"/>
  <c r="K34" i="3"/>
  <c r="J34" i="3"/>
  <c r="I34" i="3"/>
  <c r="H34" i="3"/>
  <c r="K33" i="3"/>
  <c r="J33" i="3"/>
  <c r="I33" i="3"/>
  <c r="H33" i="3"/>
  <c r="K32" i="3"/>
  <c r="J32" i="3"/>
  <c r="I32" i="3"/>
  <c r="H32" i="3"/>
  <c r="K31" i="3"/>
  <c r="J31" i="3"/>
  <c r="I31" i="3"/>
  <c r="H31" i="3"/>
  <c r="K30" i="3"/>
  <c r="J30" i="3"/>
  <c r="I30" i="3"/>
  <c r="H30" i="3"/>
  <c r="K29" i="3"/>
  <c r="J29" i="3"/>
  <c r="I29" i="3"/>
  <c r="H29" i="3"/>
  <c r="K28" i="3"/>
  <c r="J28" i="3"/>
  <c r="I28" i="3"/>
  <c r="H28" i="3"/>
  <c r="K27" i="3"/>
  <c r="J27" i="3"/>
  <c r="I27" i="3"/>
  <c r="H27" i="3"/>
  <c r="K26" i="3"/>
  <c r="J26" i="3"/>
  <c r="I26" i="3"/>
  <c r="H26" i="3"/>
  <c r="K25" i="3"/>
  <c r="J25" i="3"/>
  <c r="I25" i="3"/>
  <c r="H25" i="3"/>
  <c r="K24" i="3"/>
  <c r="J24" i="3"/>
  <c r="I24" i="3"/>
  <c r="H24" i="3"/>
  <c r="K23" i="3"/>
  <c r="J23" i="3"/>
  <c r="I23" i="3"/>
  <c r="H23" i="3"/>
  <c r="K22" i="3"/>
  <c r="J22" i="3"/>
  <c r="I22" i="3"/>
  <c r="H22" i="3"/>
  <c r="K21" i="3"/>
  <c r="J21" i="3"/>
  <c r="I21" i="3"/>
  <c r="H21" i="3"/>
  <c r="K20" i="3"/>
  <c r="J20" i="3"/>
  <c r="I20" i="3"/>
  <c r="H20" i="3"/>
  <c r="K19" i="3"/>
  <c r="J19" i="3"/>
  <c r="I19" i="3"/>
  <c r="H19" i="3"/>
  <c r="K18" i="3"/>
  <c r="J18" i="3"/>
  <c r="I18" i="3"/>
  <c r="H18" i="3"/>
  <c r="K17" i="3"/>
  <c r="J17" i="3"/>
  <c r="I17" i="3"/>
  <c r="H17" i="3"/>
  <c r="K16" i="3"/>
  <c r="J16" i="3"/>
  <c r="I16" i="3"/>
  <c r="H16" i="3"/>
  <c r="K15" i="3"/>
  <c r="J15" i="3"/>
  <c r="I15" i="3"/>
  <c r="H15" i="3"/>
  <c r="K14" i="3"/>
  <c r="J14" i="3"/>
  <c r="I14" i="3"/>
  <c r="H14" i="3"/>
  <c r="K13" i="3"/>
  <c r="J13" i="3"/>
  <c r="I13" i="3"/>
  <c r="H13" i="3"/>
  <c r="K12" i="3"/>
  <c r="J12" i="3"/>
  <c r="I12" i="3"/>
  <c r="H12" i="3"/>
  <c r="K11" i="3"/>
  <c r="J11" i="3"/>
  <c r="I11" i="3"/>
  <c r="H11" i="3"/>
  <c r="K10" i="3"/>
  <c r="J10" i="3"/>
  <c r="I10" i="3"/>
  <c r="H10" i="3"/>
  <c r="K9" i="3"/>
  <c r="J9" i="3"/>
  <c r="I9" i="3"/>
  <c r="H9" i="3"/>
  <c r="K8" i="3"/>
  <c r="J8" i="3"/>
  <c r="I8" i="3"/>
  <c r="H8" i="3"/>
  <c r="K67" i="2"/>
  <c r="J67" i="2"/>
  <c r="I67" i="2"/>
  <c r="H67" i="2"/>
  <c r="K66" i="2"/>
  <c r="J66" i="2"/>
  <c r="I66" i="2"/>
  <c r="H66" i="2"/>
  <c r="K65" i="2"/>
  <c r="J65" i="2"/>
  <c r="I65" i="2"/>
  <c r="H65" i="2"/>
  <c r="K64" i="2"/>
  <c r="J64" i="2"/>
  <c r="I64" i="2"/>
  <c r="H64" i="2"/>
  <c r="K63" i="2"/>
  <c r="J63" i="2"/>
  <c r="I63" i="2"/>
  <c r="H63" i="2"/>
  <c r="K62" i="2"/>
  <c r="J62" i="2"/>
  <c r="I62" i="2"/>
  <c r="H62" i="2"/>
  <c r="K61" i="2"/>
  <c r="J61" i="2"/>
  <c r="I61" i="2"/>
  <c r="H61" i="2"/>
  <c r="K60" i="2"/>
  <c r="J60" i="2"/>
  <c r="I60" i="2"/>
  <c r="H60" i="2"/>
  <c r="K59" i="2"/>
  <c r="J59" i="2"/>
  <c r="I59" i="2"/>
  <c r="H59" i="2"/>
  <c r="K58" i="2"/>
  <c r="J58" i="2"/>
  <c r="I58" i="2"/>
  <c r="H58" i="2"/>
  <c r="K57" i="2"/>
  <c r="J57" i="2"/>
  <c r="I57" i="2"/>
  <c r="H57" i="2"/>
  <c r="K56" i="2"/>
  <c r="J56" i="2"/>
  <c r="I56" i="2"/>
  <c r="H56" i="2"/>
  <c r="K55" i="2"/>
  <c r="J55" i="2"/>
  <c r="I55" i="2"/>
  <c r="H55" i="2"/>
  <c r="K54" i="2"/>
  <c r="J54" i="2"/>
  <c r="I54" i="2"/>
  <c r="H54" i="2"/>
  <c r="K53" i="2"/>
  <c r="J53" i="2"/>
  <c r="I53" i="2"/>
  <c r="H53" i="2"/>
  <c r="K52" i="2"/>
  <c r="J52" i="2"/>
  <c r="I52" i="2"/>
  <c r="H52" i="2"/>
  <c r="K51" i="2"/>
  <c r="J51" i="2"/>
  <c r="I51" i="2"/>
  <c r="H51" i="2"/>
  <c r="K50" i="2"/>
  <c r="J50" i="2"/>
  <c r="I50" i="2"/>
  <c r="H50" i="2"/>
  <c r="K49" i="2"/>
  <c r="J49" i="2"/>
  <c r="I49" i="2"/>
  <c r="H49" i="2"/>
  <c r="K48" i="2"/>
  <c r="J48" i="2"/>
  <c r="I48" i="2"/>
  <c r="H48" i="2"/>
  <c r="K47" i="2"/>
  <c r="J47" i="2"/>
  <c r="I47" i="2"/>
  <c r="H47" i="2"/>
  <c r="K46" i="2"/>
  <c r="J46" i="2"/>
  <c r="I46" i="2"/>
  <c r="H46" i="2"/>
  <c r="K45" i="2"/>
  <c r="J45" i="2"/>
  <c r="I45" i="2"/>
  <c r="H45" i="2"/>
  <c r="K44" i="2"/>
  <c r="J44" i="2"/>
  <c r="I44" i="2"/>
  <c r="H44" i="2"/>
  <c r="K43" i="2"/>
  <c r="J43" i="2"/>
  <c r="I43" i="2"/>
  <c r="H43" i="2"/>
  <c r="K42" i="2"/>
  <c r="J42" i="2"/>
  <c r="I42" i="2"/>
  <c r="H42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K37" i="2"/>
  <c r="J37" i="2"/>
  <c r="I37" i="2"/>
  <c r="H37" i="2"/>
  <c r="K36" i="2"/>
  <c r="J36" i="2"/>
  <c r="I36" i="2"/>
  <c r="H36" i="2"/>
  <c r="K35" i="2"/>
  <c r="J35" i="2"/>
  <c r="I35" i="2"/>
  <c r="H35" i="2"/>
  <c r="K34" i="2"/>
  <c r="J34" i="2"/>
  <c r="I34" i="2"/>
  <c r="H34" i="2"/>
  <c r="K33" i="2"/>
  <c r="J33" i="2"/>
  <c r="I33" i="2"/>
  <c r="H33" i="2"/>
  <c r="K32" i="2"/>
  <c r="J32" i="2"/>
  <c r="I32" i="2"/>
  <c r="H32" i="2"/>
  <c r="K31" i="2"/>
  <c r="J31" i="2"/>
  <c r="I31" i="2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K25" i="2"/>
  <c r="J25" i="2"/>
  <c r="I25" i="2"/>
  <c r="H25" i="2"/>
  <c r="K24" i="2"/>
  <c r="J24" i="2"/>
  <c r="I24" i="2"/>
  <c r="H24" i="2"/>
  <c r="K23" i="2"/>
  <c r="J23" i="2"/>
  <c r="I23" i="2"/>
  <c r="H23" i="2"/>
  <c r="K22" i="2"/>
  <c r="J22" i="2"/>
  <c r="I22" i="2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H18" i="2"/>
  <c r="K17" i="2"/>
  <c r="J17" i="2"/>
  <c r="I17" i="2"/>
  <c r="H17" i="2"/>
  <c r="K16" i="2"/>
  <c r="J16" i="2"/>
  <c r="I16" i="2"/>
  <c r="H16" i="2"/>
  <c r="K15" i="2"/>
  <c r="J15" i="2"/>
  <c r="I15" i="2"/>
  <c r="H15" i="2"/>
  <c r="K14" i="2"/>
  <c r="J14" i="2"/>
  <c r="I14" i="2"/>
  <c r="H14" i="2"/>
  <c r="K13" i="2"/>
  <c r="J13" i="2"/>
  <c r="I13" i="2"/>
  <c r="H13" i="2"/>
  <c r="K12" i="2"/>
  <c r="J12" i="2"/>
  <c r="I12" i="2"/>
  <c r="H12" i="2"/>
  <c r="K11" i="2"/>
  <c r="J11" i="2"/>
  <c r="I11" i="2"/>
  <c r="H11" i="2"/>
  <c r="K10" i="2"/>
  <c r="J10" i="2"/>
  <c r="I10" i="2"/>
  <c r="H10" i="2"/>
  <c r="K9" i="2"/>
  <c r="J9" i="2"/>
  <c r="I9" i="2"/>
  <c r="H9" i="2"/>
  <c r="K8" i="2"/>
  <c r="J8" i="2"/>
  <c r="I8" i="2"/>
  <c r="H8" i="2"/>
  <c r="F67" i="3"/>
  <c r="E67" i="3"/>
  <c r="D67" i="3"/>
  <c r="C67" i="3"/>
  <c r="F66" i="3"/>
  <c r="E66" i="3"/>
  <c r="D66" i="3"/>
  <c r="C66" i="3"/>
  <c r="F65" i="3"/>
  <c r="E65" i="3"/>
  <c r="D65" i="3"/>
  <c r="C65" i="3"/>
  <c r="F64" i="3"/>
  <c r="E64" i="3"/>
  <c r="D64" i="3"/>
  <c r="C64" i="3"/>
  <c r="F63" i="3"/>
  <c r="E63" i="3"/>
  <c r="D63" i="3"/>
  <c r="C63" i="3"/>
  <c r="F62" i="3"/>
  <c r="E62" i="3"/>
  <c r="D62" i="3"/>
  <c r="C62" i="3"/>
  <c r="F61" i="3"/>
  <c r="E61" i="3"/>
  <c r="D61" i="3"/>
  <c r="C61" i="3"/>
  <c r="F60" i="3"/>
  <c r="E60" i="3"/>
  <c r="D60" i="3"/>
  <c r="C60" i="3"/>
  <c r="F59" i="3"/>
  <c r="E59" i="3"/>
  <c r="D59" i="3"/>
  <c r="C59" i="3"/>
  <c r="F58" i="3"/>
  <c r="E58" i="3"/>
  <c r="D58" i="3"/>
  <c r="C58" i="3"/>
  <c r="F57" i="3"/>
  <c r="E57" i="3"/>
  <c r="D57" i="3"/>
  <c r="C57" i="3"/>
  <c r="F56" i="3"/>
  <c r="E56" i="3"/>
  <c r="D56" i="3"/>
  <c r="C56" i="3"/>
  <c r="F55" i="3"/>
  <c r="E55" i="3"/>
  <c r="D55" i="3"/>
  <c r="C55" i="3"/>
  <c r="F54" i="3"/>
  <c r="E54" i="3"/>
  <c r="D54" i="3"/>
  <c r="C54" i="3"/>
  <c r="F53" i="3"/>
  <c r="E53" i="3"/>
  <c r="D53" i="3"/>
  <c r="C53" i="3"/>
  <c r="F52" i="3"/>
  <c r="E52" i="3"/>
  <c r="D52" i="3"/>
  <c r="C52" i="3"/>
  <c r="F51" i="3"/>
  <c r="E51" i="3"/>
  <c r="D51" i="3"/>
  <c r="C51" i="3"/>
  <c r="F50" i="3"/>
  <c r="E50" i="3"/>
  <c r="D50" i="3"/>
  <c r="C50" i="3"/>
  <c r="F49" i="3"/>
  <c r="E49" i="3"/>
  <c r="D49" i="3"/>
  <c r="C49" i="3"/>
  <c r="F48" i="3"/>
  <c r="E48" i="3"/>
  <c r="D48" i="3"/>
  <c r="C48" i="3"/>
  <c r="F47" i="3"/>
  <c r="E47" i="3"/>
  <c r="D47" i="3"/>
  <c r="C47" i="3"/>
  <c r="F46" i="3"/>
  <c r="E46" i="3"/>
  <c r="D46" i="3"/>
  <c r="C46" i="3"/>
  <c r="F45" i="3"/>
  <c r="E45" i="3"/>
  <c r="D45" i="3"/>
  <c r="C45" i="3"/>
  <c r="F44" i="3"/>
  <c r="E44" i="3"/>
  <c r="D44" i="3"/>
  <c r="C44" i="3"/>
  <c r="F43" i="3"/>
  <c r="E43" i="3"/>
  <c r="D43" i="3"/>
  <c r="C43" i="3"/>
  <c r="F42" i="3"/>
  <c r="E42" i="3"/>
  <c r="D42" i="3"/>
  <c r="C42" i="3"/>
  <c r="F41" i="3"/>
  <c r="E41" i="3"/>
  <c r="D41" i="3"/>
  <c r="C41" i="3"/>
  <c r="F40" i="3"/>
  <c r="E40" i="3"/>
  <c r="D40" i="3"/>
  <c r="C40" i="3"/>
  <c r="F39" i="3"/>
  <c r="E39" i="3"/>
  <c r="D39" i="3"/>
  <c r="C39" i="3"/>
  <c r="F38" i="3"/>
  <c r="E38" i="3"/>
  <c r="D38" i="3"/>
  <c r="C38" i="3"/>
  <c r="F37" i="3"/>
  <c r="E37" i="3"/>
  <c r="D37" i="3"/>
  <c r="C37" i="3"/>
  <c r="F36" i="3"/>
  <c r="E36" i="3"/>
  <c r="D36" i="3"/>
  <c r="C36" i="3"/>
  <c r="F35" i="3"/>
  <c r="E35" i="3"/>
  <c r="D35" i="3"/>
  <c r="C35" i="3"/>
  <c r="F34" i="3"/>
  <c r="E34" i="3"/>
  <c r="D34" i="3"/>
  <c r="C34" i="3"/>
  <c r="F33" i="3"/>
  <c r="E33" i="3"/>
  <c r="D33" i="3"/>
  <c r="C33" i="3"/>
  <c r="F32" i="3"/>
  <c r="E32" i="3"/>
  <c r="D32" i="3"/>
  <c r="C32" i="3"/>
  <c r="F31" i="3"/>
  <c r="E31" i="3"/>
  <c r="D31" i="3"/>
  <c r="C31" i="3"/>
  <c r="F30" i="3"/>
  <c r="E30" i="3"/>
  <c r="D30" i="3"/>
  <c r="C30" i="3"/>
  <c r="F29" i="3"/>
  <c r="E29" i="3"/>
  <c r="D29" i="3"/>
  <c r="C29" i="3"/>
  <c r="F28" i="3"/>
  <c r="E28" i="3"/>
  <c r="D28" i="3"/>
  <c r="C28" i="3"/>
  <c r="F27" i="3"/>
  <c r="E27" i="3"/>
  <c r="D27" i="3"/>
  <c r="C27" i="3"/>
  <c r="F26" i="3"/>
  <c r="E26" i="3"/>
  <c r="D26" i="3"/>
  <c r="C26" i="3"/>
  <c r="F25" i="3"/>
  <c r="E25" i="3"/>
  <c r="D25" i="3"/>
  <c r="C25" i="3"/>
  <c r="F24" i="3"/>
  <c r="E24" i="3"/>
  <c r="D24" i="3"/>
  <c r="C24" i="3"/>
  <c r="F23" i="3"/>
  <c r="E23" i="3"/>
  <c r="D23" i="3"/>
  <c r="C23" i="3"/>
  <c r="F22" i="3"/>
  <c r="E22" i="3"/>
  <c r="D22" i="3"/>
  <c r="C22" i="3"/>
  <c r="F21" i="3"/>
  <c r="E21" i="3"/>
  <c r="D21" i="3"/>
  <c r="C21" i="3"/>
  <c r="F20" i="3"/>
  <c r="E20" i="3"/>
  <c r="D20" i="3"/>
  <c r="C20" i="3"/>
  <c r="F19" i="3"/>
  <c r="E19" i="3"/>
  <c r="D19" i="3"/>
  <c r="C19" i="3"/>
  <c r="F18" i="3"/>
  <c r="E18" i="3"/>
  <c r="D18" i="3"/>
  <c r="C18" i="3"/>
  <c r="F17" i="3"/>
  <c r="E17" i="3"/>
  <c r="D17" i="3"/>
  <c r="C17" i="3"/>
  <c r="F16" i="3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10" i="3"/>
  <c r="E10" i="3"/>
  <c r="D10" i="3"/>
  <c r="C10" i="3"/>
  <c r="F9" i="3"/>
  <c r="E9" i="3"/>
  <c r="D9" i="3"/>
  <c r="C9" i="3"/>
  <c r="F8" i="3"/>
  <c r="E8" i="3"/>
  <c r="D8" i="3"/>
  <c r="C8" i="3"/>
  <c r="F67" i="2"/>
  <c r="E67" i="2"/>
  <c r="D67" i="2"/>
  <c r="C67" i="2"/>
  <c r="F66" i="2"/>
  <c r="E66" i="2"/>
  <c r="D66" i="2"/>
  <c r="C66" i="2"/>
  <c r="F65" i="2"/>
  <c r="E65" i="2"/>
  <c r="D65" i="2"/>
  <c r="C65" i="2"/>
  <c r="F64" i="2"/>
  <c r="E64" i="2"/>
  <c r="D64" i="2"/>
  <c r="C64" i="2"/>
  <c r="F63" i="2"/>
  <c r="E63" i="2"/>
  <c r="D63" i="2"/>
  <c r="C63" i="2"/>
  <c r="F62" i="2"/>
  <c r="E62" i="2"/>
  <c r="D62" i="2"/>
  <c r="C62" i="2"/>
  <c r="F61" i="2"/>
  <c r="E61" i="2"/>
  <c r="D61" i="2"/>
  <c r="C61" i="2"/>
  <c r="F60" i="2"/>
  <c r="E60" i="2"/>
  <c r="D60" i="2"/>
  <c r="C60" i="2"/>
  <c r="F59" i="2"/>
  <c r="E59" i="2"/>
  <c r="D59" i="2"/>
  <c r="C59" i="2"/>
  <c r="F58" i="2"/>
  <c r="E58" i="2"/>
  <c r="D58" i="2"/>
  <c r="C58" i="2"/>
  <c r="F57" i="2"/>
  <c r="E57" i="2"/>
  <c r="D57" i="2"/>
  <c r="C57" i="2"/>
  <c r="F56" i="2"/>
  <c r="E56" i="2"/>
  <c r="D56" i="2"/>
  <c r="C56" i="2"/>
  <c r="F55" i="2"/>
  <c r="E55" i="2"/>
  <c r="D55" i="2"/>
  <c r="C55" i="2"/>
  <c r="F54" i="2"/>
  <c r="E54" i="2"/>
  <c r="D54" i="2"/>
  <c r="C54" i="2"/>
  <c r="F53" i="2"/>
  <c r="E53" i="2"/>
  <c r="D53" i="2"/>
  <c r="C53" i="2"/>
  <c r="F52" i="2"/>
  <c r="E52" i="2"/>
  <c r="D52" i="2"/>
  <c r="C52" i="2"/>
  <c r="F51" i="2"/>
  <c r="E51" i="2"/>
  <c r="D51" i="2"/>
  <c r="C51" i="2"/>
  <c r="F50" i="2"/>
  <c r="E50" i="2"/>
  <c r="D50" i="2"/>
  <c r="C50" i="2"/>
  <c r="F49" i="2"/>
  <c r="E49" i="2"/>
  <c r="D49" i="2"/>
  <c r="C49" i="2"/>
  <c r="F48" i="2"/>
  <c r="E48" i="2"/>
  <c r="D48" i="2"/>
  <c r="C48" i="2"/>
  <c r="F47" i="2"/>
  <c r="E47" i="2"/>
  <c r="D47" i="2"/>
  <c r="C47" i="2"/>
  <c r="F46" i="2"/>
  <c r="E46" i="2"/>
  <c r="D46" i="2"/>
  <c r="C46" i="2"/>
  <c r="F45" i="2"/>
  <c r="E45" i="2"/>
  <c r="D45" i="2"/>
  <c r="C45" i="2"/>
  <c r="F44" i="2"/>
  <c r="E44" i="2"/>
  <c r="D44" i="2"/>
  <c r="C44" i="2"/>
  <c r="F43" i="2"/>
  <c r="E43" i="2"/>
  <c r="D43" i="2"/>
  <c r="C43" i="2"/>
  <c r="F42" i="2"/>
  <c r="E42" i="2"/>
  <c r="D42" i="2"/>
  <c r="C42" i="2"/>
  <c r="F41" i="2"/>
  <c r="E41" i="2"/>
  <c r="D41" i="2"/>
  <c r="C41" i="2"/>
  <c r="F40" i="2"/>
  <c r="E40" i="2"/>
  <c r="D40" i="2"/>
  <c r="C40" i="2"/>
  <c r="F39" i="2"/>
  <c r="E39" i="2"/>
  <c r="D39" i="2"/>
  <c r="C39" i="2"/>
  <c r="F38" i="2"/>
  <c r="E38" i="2"/>
  <c r="D38" i="2"/>
  <c r="C38" i="2"/>
  <c r="F37" i="2"/>
  <c r="E37" i="2"/>
  <c r="D37" i="2"/>
  <c r="C37" i="2"/>
  <c r="F36" i="2"/>
  <c r="E36" i="2"/>
  <c r="D36" i="2"/>
  <c r="C36" i="2"/>
  <c r="F35" i="2"/>
  <c r="E35" i="2"/>
  <c r="D35" i="2"/>
  <c r="C35" i="2"/>
  <c r="F34" i="2"/>
  <c r="E34" i="2"/>
  <c r="D34" i="2"/>
  <c r="C34" i="2"/>
  <c r="F33" i="2"/>
  <c r="E33" i="2"/>
  <c r="D33" i="2"/>
  <c r="C33" i="2"/>
  <c r="F32" i="2"/>
  <c r="E32" i="2"/>
  <c r="D32" i="2"/>
  <c r="C32" i="2"/>
  <c r="F31" i="2"/>
  <c r="E31" i="2"/>
  <c r="D31" i="2"/>
  <c r="C31" i="2"/>
  <c r="F30" i="2"/>
  <c r="E30" i="2"/>
  <c r="D30" i="2"/>
  <c r="C30" i="2"/>
  <c r="F29" i="2"/>
  <c r="E29" i="2"/>
  <c r="D29" i="2"/>
  <c r="C29" i="2"/>
  <c r="F28" i="2"/>
  <c r="E28" i="2"/>
  <c r="D28" i="2"/>
  <c r="C28" i="2"/>
  <c r="F27" i="2"/>
  <c r="E27" i="2"/>
  <c r="D27" i="2"/>
  <c r="C27" i="2"/>
  <c r="F26" i="2"/>
  <c r="E26" i="2"/>
  <c r="D26" i="2"/>
  <c r="C26" i="2"/>
  <c r="F25" i="2"/>
  <c r="E25" i="2"/>
  <c r="D25" i="2"/>
  <c r="C25" i="2"/>
  <c r="F24" i="2"/>
  <c r="E24" i="2"/>
  <c r="D24" i="2"/>
  <c r="C24" i="2"/>
  <c r="F23" i="2"/>
  <c r="E23" i="2"/>
  <c r="D23" i="2"/>
  <c r="C23" i="2"/>
  <c r="F22" i="2"/>
  <c r="E22" i="2"/>
  <c r="D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7" i="2"/>
  <c r="E17" i="2"/>
  <c r="D17" i="2"/>
  <c r="C17" i="2"/>
  <c r="F16" i="2"/>
  <c r="E16" i="2"/>
  <c r="D16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E12" i="2"/>
  <c r="D12" i="2"/>
  <c r="C12" i="2"/>
  <c r="F11" i="2"/>
  <c r="E11" i="2"/>
  <c r="D11" i="2"/>
  <c r="C11" i="2"/>
  <c r="F10" i="2"/>
  <c r="E10" i="2"/>
  <c r="D10" i="2"/>
  <c r="C10" i="2"/>
  <c r="F9" i="2"/>
  <c r="E9" i="2"/>
  <c r="D9" i="2"/>
  <c r="C9" i="2"/>
  <c r="F8" i="2"/>
  <c r="E8" i="2"/>
  <c r="D8" i="2"/>
  <c r="C8" i="2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P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K34" i="1"/>
  <c r="H35" i="1"/>
  <c r="I35" i="1"/>
  <c r="J35" i="1"/>
  <c r="K35" i="1"/>
  <c r="H36" i="1"/>
  <c r="I36" i="1"/>
  <c r="J36" i="1"/>
  <c r="K36" i="1"/>
  <c r="H37" i="1"/>
  <c r="I37" i="1"/>
  <c r="J37" i="1"/>
  <c r="K37" i="1"/>
  <c r="H38" i="1"/>
  <c r="I38" i="1"/>
  <c r="J38" i="1"/>
  <c r="K38" i="1"/>
  <c r="H39" i="1"/>
  <c r="I39" i="1"/>
  <c r="J39" i="1"/>
  <c r="K39" i="1"/>
  <c r="H40" i="1"/>
  <c r="I40" i="1"/>
  <c r="J40" i="1"/>
  <c r="K40" i="1"/>
  <c r="H41" i="1"/>
  <c r="I41" i="1"/>
  <c r="J41" i="1"/>
  <c r="K41" i="1"/>
  <c r="H42" i="1"/>
  <c r="I42" i="1"/>
  <c r="J42" i="1"/>
  <c r="K42" i="1"/>
  <c r="H43" i="1"/>
  <c r="I43" i="1"/>
  <c r="J43" i="1"/>
  <c r="K43" i="1"/>
  <c r="H44" i="1"/>
  <c r="I44" i="1"/>
  <c r="J44" i="1"/>
  <c r="K44" i="1"/>
  <c r="H45" i="1"/>
  <c r="I45" i="1"/>
  <c r="J45" i="1"/>
  <c r="K45" i="1"/>
  <c r="H46" i="1"/>
  <c r="I46" i="1"/>
  <c r="J46" i="1"/>
  <c r="K46" i="1"/>
  <c r="H47" i="1"/>
  <c r="I47" i="1"/>
  <c r="J47" i="1"/>
  <c r="K47" i="1"/>
  <c r="H48" i="1"/>
  <c r="I48" i="1"/>
  <c r="J48" i="1"/>
  <c r="K48" i="1"/>
  <c r="H49" i="1"/>
  <c r="I49" i="1"/>
  <c r="J49" i="1"/>
  <c r="K49" i="1"/>
  <c r="H50" i="1"/>
  <c r="I50" i="1"/>
  <c r="J50" i="1"/>
  <c r="K50" i="1"/>
  <c r="H51" i="1"/>
  <c r="I51" i="1"/>
  <c r="J51" i="1"/>
  <c r="K51" i="1"/>
  <c r="H52" i="1"/>
  <c r="I52" i="1"/>
  <c r="J52" i="1"/>
  <c r="K52" i="1"/>
  <c r="H53" i="1"/>
  <c r="I53" i="1"/>
  <c r="J53" i="1"/>
  <c r="K53" i="1"/>
  <c r="H54" i="1"/>
  <c r="I54" i="1"/>
  <c r="J54" i="1"/>
  <c r="K54" i="1"/>
  <c r="H55" i="1"/>
  <c r="I55" i="1"/>
  <c r="J55" i="1"/>
  <c r="K55" i="1"/>
  <c r="H56" i="1"/>
  <c r="I56" i="1"/>
  <c r="J56" i="1"/>
  <c r="K56" i="1"/>
  <c r="H57" i="1"/>
  <c r="I57" i="1"/>
  <c r="J57" i="1"/>
  <c r="K57" i="1"/>
  <c r="H58" i="1"/>
  <c r="I58" i="1"/>
  <c r="J58" i="1"/>
  <c r="K58" i="1"/>
  <c r="H59" i="1"/>
  <c r="I59" i="1"/>
  <c r="J59" i="1"/>
  <c r="K59" i="1"/>
  <c r="H60" i="1"/>
  <c r="I60" i="1"/>
  <c r="J60" i="1"/>
  <c r="K60" i="1"/>
  <c r="H61" i="1"/>
  <c r="I61" i="1"/>
  <c r="J61" i="1"/>
  <c r="K61" i="1"/>
  <c r="H62" i="1"/>
  <c r="I62" i="1"/>
  <c r="J62" i="1"/>
  <c r="K62" i="1"/>
  <c r="H63" i="1"/>
  <c r="I63" i="1"/>
  <c r="J63" i="1"/>
  <c r="K63" i="1"/>
  <c r="H64" i="1"/>
  <c r="I64" i="1"/>
  <c r="J64" i="1"/>
  <c r="K64" i="1"/>
  <c r="H65" i="1"/>
  <c r="I65" i="1"/>
  <c r="J65" i="1"/>
  <c r="K65" i="1"/>
  <c r="H66" i="1"/>
  <c r="I66" i="1"/>
  <c r="J66" i="1"/>
  <c r="K66" i="1"/>
  <c r="H67" i="1"/>
  <c r="I67" i="1"/>
  <c r="J67" i="1"/>
  <c r="K67" i="1"/>
  <c r="I8" i="1"/>
  <c r="J8" i="1"/>
  <c r="K8" i="1"/>
  <c r="H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  <c r="C26" i="1"/>
  <c r="D26" i="1"/>
  <c r="E26" i="1"/>
  <c r="F26" i="1"/>
  <c r="C27" i="1"/>
  <c r="D27" i="1"/>
  <c r="E27" i="1"/>
  <c r="F27" i="1"/>
  <c r="C28" i="1"/>
  <c r="D28" i="1"/>
  <c r="E28" i="1"/>
  <c r="F28" i="1"/>
  <c r="C29" i="1"/>
  <c r="D29" i="1"/>
  <c r="E29" i="1"/>
  <c r="F29" i="1"/>
  <c r="C30" i="1"/>
  <c r="D30" i="1"/>
  <c r="E30" i="1"/>
  <c r="F30" i="1"/>
  <c r="C31" i="1"/>
  <c r="D31" i="1"/>
  <c r="E31" i="1"/>
  <c r="F31" i="1"/>
  <c r="C32" i="1"/>
  <c r="D32" i="1"/>
  <c r="E32" i="1"/>
  <c r="F32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54" i="1"/>
  <c r="D54" i="1"/>
  <c r="E54" i="1"/>
  <c r="F54" i="1"/>
  <c r="C55" i="1"/>
  <c r="D55" i="1"/>
  <c r="E55" i="1"/>
  <c r="F55" i="1"/>
  <c r="C56" i="1"/>
  <c r="D56" i="1"/>
  <c r="E56" i="1"/>
  <c r="F56" i="1"/>
  <c r="C57" i="1"/>
  <c r="D57" i="1"/>
  <c r="E57" i="1"/>
  <c r="F57" i="1"/>
  <c r="C58" i="1"/>
  <c r="D58" i="1"/>
  <c r="E58" i="1"/>
  <c r="F58" i="1"/>
  <c r="C59" i="1"/>
  <c r="D59" i="1"/>
  <c r="E59" i="1"/>
  <c r="F59" i="1"/>
  <c r="C60" i="1"/>
  <c r="D60" i="1"/>
  <c r="E60" i="1"/>
  <c r="F60" i="1"/>
  <c r="C61" i="1"/>
  <c r="D61" i="1"/>
  <c r="E61" i="1"/>
  <c r="F61" i="1"/>
  <c r="C62" i="1"/>
  <c r="D62" i="1"/>
  <c r="E62" i="1"/>
  <c r="F62" i="1"/>
  <c r="C63" i="1"/>
  <c r="D63" i="1"/>
  <c r="E63" i="1"/>
  <c r="F63" i="1"/>
  <c r="C64" i="1"/>
  <c r="D64" i="1"/>
  <c r="E64" i="1"/>
  <c r="F64" i="1"/>
  <c r="C65" i="1"/>
  <c r="D65" i="1"/>
  <c r="E65" i="1"/>
  <c r="F65" i="1"/>
  <c r="C66" i="1"/>
  <c r="D66" i="1"/>
  <c r="E66" i="1"/>
  <c r="F66" i="1"/>
  <c r="C67" i="1"/>
  <c r="D67" i="1"/>
  <c r="E67" i="1"/>
  <c r="F67" i="1"/>
  <c r="D8" i="1"/>
  <c r="E8" i="1"/>
  <c r="F8" i="1"/>
  <c r="C8" i="1"/>
  <c r="H68" i="8"/>
  <c r="H68" i="9"/>
  <c r="H68" i="2" l="1"/>
  <c r="F68" i="3"/>
  <c r="D68" i="2"/>
  <c r="J68" i="2"/>
  <c r="E68" i="3"/>
  <c r="D68" i="3"/>
  <c r="K68" i="2"/>
  <c r="K68" i="3"/>
  <c r="J68" i="3"/>
  <c r="I68" i="2"/>
  <c r="I68" i="3"/>
  <c r="H68" i="3"/>
  <c r="F68" i="2"/>
  <c r="E68" i="2"/>
  <c r="C68" i="3"/>
  <c r="C68" i="2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P9" i="8" l="1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8" i="8"/>
  <c r="J9" i="8"/>
  <c r="K9" i="8"/>
  <c r="L9" i="8"/>
  <c r="M9" i="8"/>
  <c r="N9" i="8"/>
  <c r="J10" i="8"/>
  <c r="K10" i="8"/>
  <c r="L10" i="8"/>
  <c r="M10" i="8"/>
  <c r="N10" i="8"/>
  <c r="J11" i="8"/>
  <c r="K11" i="8"/>
  <c r="L11" i="8"/>
  <c r="M11" i="8"/>
  <c r="N11" i="8"/>
  <c r="J12" i="8"/>
  <c r="K12" i="8"/>
  <c r="L12" i="8"/>
  <c r="M12" i="8"/>
  <c r="N12" i="8"/>
  <c r="J13" i="8"/>
  <c r="K13" i="8"/>
  <c r="L13" i="8"/>
  <c r="M13" i="8"/>
  <c r="N13" i="8"/>
  <c r="J14" i="8"/>
  <c r="K14" i="8"/>
  <c r="L14" i="8"/>
  <c r="M14" i="8"/>
  <c r="N14" i="8"/>
  <c r="J15" i="8"/>
  <c r="K15" i="8"/>
  <c r="L15" i="8"/>
  <c r="M15" i="8"/>
  <c r="N15" i="8"/>
  <c r="J16" i="8"/>
  <c r="K16" i="8"/>
  <c r="L16" i="8"/>
  <c r="M16" i="8"/>
  <c r="N16" i="8"/>
  <c r="J17" i="8"/>
  <c r="K17" i="8"/>
  <c r="L17" i="8"/>
  <c r="M17" i="8"/>
  <c r="N17" i="8"/>
  <c r="J18" i="8"/>
  <c r="K18" i="8"/>
  <c r="L18" i="8"/>
  <c r="M18" i="8"/>
  <c r="N18" i="8"/>
  <c r="J19" i="8"/>
  <c r="K19" i="8"/>
  <c r="L19" i="8"/>
  <c r="M19" i="8"/>
  <c r="N19" i="8"/>
  <c r="J20" i="8"/>
  <c r="K20" i="8"/>
  <c r="L20" i="8"/>
  <c r="M20" i="8"/>
  <c r="N20" i="8"/>
  <c r="J21" i="8"/>
  <c r="K21" i="8"/>
  <c r="L21" i="8"/>
  <c r="M21" i="8"/>
  <c r="N21" i="8"/>
  <c r="J22" i="8"/>
  <c r="K22" i="8"/>
  <c r="L22" i="8"/>
  <c r="M22" i="8"/>
  <c r="N22" i="8"/>
  <c r="J23" i="8"/>
  <c r="K23" i="8"/>
  <c r="L23" i="8"/>
  <c r="M23" i="8"/>
  <c r="N23" i="8"/>
  <c r="J24" i="8"/>
  <c r="K24" i="8"/>
  <c r="L24" i="8"/>
  <c r="M24" i="8"/>
  <c r="N24" i="8"/>
  <c r="J25" i="8"/>
  <c r="K25" i="8"/>
  <c r="L25" i="8"/>
  <c r="M25" i="8"/>
  <c r="N25" i="8"/>
  <c r="J26" i="8"/>
  <c r="K26" i="8"/>
  <c r="L26" i="8"/>
  <c r="M26" i="8"/>
  <c r="N26" i="8"/>
  <c r="J27" i="8"/>
  <c r="K27" i="8"/>
  <c r="L27" i="8"/>
  <c r="M27" i="8"/>
  <c r="N27" i="8"/>
  <c r="J28" i="8"/>
  <c r="K28" i="8"/>
  <c r="L28" i="8"/>
  <c r="M28" i="8"/>
  <c r="N28" i="8"/>
  <c r="J29" i="8"/>
  <c r="K29" i="8"/>
  <c r="L29" i="8"/>
  <c r="M29" i="8"/>
  <c r="N29" i="8"/>
  <c r="J30" i="8"/>
  <c r="K30" i="8"/>
  <c r="L30" i="8"/>
  <c r="M30" i="8"/>
  <c r="N30" i="8"/>
  <c r="J31" i="8"/>
  <c r="K31" i="8"/>
  <c r="L31" i="8"/>
  <c r="M31" i="8"/>
  <c r="N31" i="8"/>
  <c r="J32" i="8"/>
  <c r="K32" i="8"/>
  <c r="L32" i="8"/>
  <c r="M32" i="8"/>
  <c r="N32" i="8"/>
  <c r="J33" i="8"/>
  <c r="K33" i="8"/>
  <c r="L33" i="8"/>
  <c r="M33" i="8"/>
  <c r="N33" i="8"/>
  <c r="J34" i="8"/>
  <c r="K34" i="8"/>
  <c r="L34" i="8"/>
  <c r="M34" i="8"/>
  <c r="N34" i="8"/>
  <c r="J35" i="8"/>
  <c r="K35" i="8"/>
  <c r="L35" i="8"/>
  <c r="M35" i="8"/>
  <c r="N35" i="8"/>
  <c r="J36" i="8"/>
  <c r="K36" i="8"/>
  <c r="L36" i="8"/>
  <c r="M36" i="8"/>
  <c r="N36" i="8"/>
  <c r="J37" i="8"/>
  <c r="K37" i="8"/>
  <c r="L37" i="8"/>
  <c r="M37" i="8"/>
  <c r="N37" i="8"/>
  <c r="J38" i="8"/>
  <c r="K38" i="8"/>
  <c r="L38" i="8"/>
  <c r="M38" i="8"/>
  <c r="N38" i="8"/>
  <c r="J39" i="8"/>
  <c r="K39" i="8"/>
  <c r="L39" i="8"/>
  <c r="M39" i="8"/>
  <c r="N39" i="8"/>
  <c r="J40" i="8"/>
  <c r="K40" i="8"/>
  <c r="L40" i="8"/>
  <c r="M40" i="8"/>
  <c r="N40" i="8"/>
  <c r="J41" i="8"/>
  <c r="K41" i="8"/>
  <c r="L41" i="8"/>
  <c r="M41" i="8"/>
  <c r="N41" i="8"/>
  <c r="J42" i="8"/>
  <c r="K42" i="8"/>
  <c r="L42" i="8"/>
  <c r="M42" i="8"/>
  <c r="N42" i="8"/>
  <c r="J43" i="8"/>
  <c r="K43" i="8"/>
  <c r="L43" i="8"/>
  <c r="M43" i="8"/>
  <c r="N43" i="8"/>
  <c r="J44" i="8"/>
  <c r="K44" i="8"/>
  <c r="L44" i="8"/>
  <c r="M44" i="8"/>
  <c r="N44" i="8"/>
  <c r="J45" i="8"/>
  <c r="K45" i="8"/>
  <c r="L45" i="8"/>
  <c r="M45" i="8"/>
  <c r="N45" i="8"/>
  <c r="J46" i="8"/>
  <c r="K46" i="8"/>
  <c r="L46" i="8"/>
  <c r="M46" i="8"/>
  <c r="N46" i="8"/>
  <c r="J47" i="8"/>
  <c r="K47" i="8"/>
  <c r="L47" i="8"/>
  <c r="M47" i="8"/>
  <c r="N47" i="8"/>
  <c r="J48" i="8"/>
  <c r="K48" i="8"/>
  <c r="L48" i="8"/>
  <c r="M48" i="8"/>
  <c r="N48" i="8"/>
  <c r="J49" i="8"/>
  <c r="K49" i="8"/>
  <c r="L49" i="8"/>
  <c r="M49" i="8"/>
  <c r="N49" i="8"/>
  <c r="J50" i="8"/>
  <c r="K50" i="8"/>
  <c r="L50" i="8"/>
  <c r="M50" i="8"/>
  <c r="N50" i="8"/>
  <c r="J51" i="8"/>
  <c r="K51" i="8"/>
  <c r="L51" i="8"/>
  <c r="M51" i="8"/>
  <c r="N51" i="8"/>
  <c r="J52" i="8"/>
  <c r="K52" i="8"/>
  <c r="L52" i="8"/>
  <c r="M52" i="8"/>
  <c r="N52" i="8"/>
  <c r="J53" i="8"/>
  <c r="K53" i="8"/>
  <c r="L53" i="8"/>
  <c r="M53" i="8"/>
  <c r="N53" i="8"/>
  <c r="J54" i="8"/>
  <c r="K54" i="8"/>
  <c r="L54" i="8"/>
  <c r="M54" i="8"/>
  <c r="N54" i="8"/>
  <c r="J55" i="8"/>
  <c r="K55" i="8"/>
  <c r="L55" i="8"/>
  <c r="M55" i="8"/>
  <c r="N55" i="8"/>
  <c r="J56" i="8"/>
  <c r="K56" i="8"/>
  <c r="L56" i="8"/>
  <c r="M56" i="8"/>
  <c r="N56" i="8"/>
  <c r="J57" i="8"/>
  <c r="K57" i="8"/>
  <c r="L57" i="8"/>
  <c r="M57" i="8"/>
  <c r="N57" i="8"/>
  <c r="J58" i="8"/>
  <c r="K58" i="8"/>
  <c r="L58" i="8"/>
  <c r="M58" i="8"/>
  <c r="N58" i="8"/>
  <c r="J59" i="8"/>
  <c r="K59" i="8"/>
  <c r="L59" i="8"/>
  <c r="M59" i="8"/>
  <c r="N59" i="8"/>
  <c r="J60" i="8"/>
  <c r="K60" i="8"/>
  <c r="L60" i="8"/>
  <c r="M60" i="8"/>
  <c r="N60" i="8"/>
  <c r="J61" i="8"/>
  <c r="K61" i="8"/>
  <c r="L61" i="8"/>
  <c r="M61" i="8"/>
  <c r="N61" i="8"/>
  <c r="J62" i="8"/>
  <c r="K62" i="8"/>
  <c r="L62" i="8"/>
  <c r="M62" i="8"/>
  <c r="N62" i="8"/>
  <c r="J63" i="8"/>
  <c r="K63" i="8"/>
  <c r="L63" i="8"/>
  <c r="M63" i="8"/>
  <c r="N63" i="8"/>
  <c r="J64" i="8"/>
  <c r="K64" i="8"/>
  <c r="L64" i="8"/>
  <c r="M64" i="8"/>
  <c r="N64" i="8"/>
  <c r="J65" i="8"/>
  <c r="K65" i="8"/>
  <c r="L65" i="8"/>
  <c r="M65" i="8"/>
  <c r="N65" i="8"/>
  <c r="J66" i="8"/>
  <c r="K66" i="8"/>
  <c r="L66" i="8"/>
  <c r="M66" i="8"/>
  <c r="N66" i="8"/>
  <c r="J67" i="8"/>
  <c r="K67" i="8"/>
  <c r="L67" i="8"/>
  <c r="M67" i="8"/>
  <c r="N67" i="8"/>
  <c r="L8" i="8"/>
  <c r="M8" i="8"/>
  <c r="N8" i="8"/>
  <c r="K8" i="8"/>
  <c r="J8" i="8"/>
  <c r="H68" i="10"/>
  <c r="F68" i="1"/>
  <c r="E68" i="1"/>
  <c r="D68" i="1"/>
  <c r="C68" i="1"/>
  <c r="AE68" i="11"/>
  <c r="AD68" i="11"/>
  <c r="AC68" i="11"/>
  <c r="AB68" i="11"/>
  <c r="AA68" i="11"/>
  <c r="Z68" i="11"/>
  <c r="Y68" i="11"/>
  <c r="X68" i="11"/>
  <c r="W68" i="11"/>
  <c r="V68" i="11"/>
  <c r="U68" i="11"/>
  <c r="T68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E68" i="11"/>
  <c r="D68" i="11"/>
  <c r="C68" i="1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K68" i="1"/>
  <c r="J68" i="1"/>
  <c r="I68" i="1"/>
  <c r="H68" i="1"/>
  <c r="AE68" i="2"/>
  <c r="AD68" i="2"/>
  <c r="AC68" i="2"/>
  <c r="AB68" i="2"/>
  <c r="AA68" i="2"/>
  <c r="Z68" i="2"/>
  <c r="Y68" i="2"/>
  <c r="X68" i="2"/>
  <c r="W68" i="2"/>
  <c r="U68" i="2"/>
  <c r="T68" i="2"/>
  <c r="V68" i="2"/>
  <c r="S68" i="2"/>
  <c r="R68" i="2"/>
  <c r="Q68" i="2"/>
  <c r="P68" i="2"/>
  <c r="E3" i="4" l="1"/>
  <c r="C12" i="4" s="1"/>
  <c r="A2" i="2"/>
  <c r="B77" i="4" s="1"/>
  <c r="C39" i="4" l="1"/>
  <c r="C31" i="4"/>
  <c r="C19" i="4"/>
  <c r="C38" i="4"/>
  <c r="C29" i="4"/>
  <c r="C18" i="4"/>
  <c r="C46" i="4"/>
  <c r="C37" i="4"/>
  <c r="C28" i="4"/>
  <c r="C17" i="4"/>
  <c r="C45" i="4"/>
  <c r="C36" i="4"/>
  <c r="C27" i="4"/>
  <c r="C15" i="4"/>
  <c r="C44" i="4"/>
  <c r="C35" i="4"/>
  <c r="C26" i="4"/>
  <c r="C14" i="4"/>
  <c r="C43" i="4"/>
  <c r="C34" i="4"/>
  <c r="C25" i="4"/>
  <c r="C13" i="4"/>
  <c r="C42" i="4"/>
  <c r="C33" i="4"/>
  <c r="C24" i="4"/>
  <c r="C40" i="4"/>
  <c r="C32" i="4"/>
  <c r="C20" i="4"/>
  <c r="P67" i="10" l="1"/>
  <c r="N67" i="10"/>
  <c r="M67" i="10"/>
  <c r="L67" i="10"/>
  <c r="K67" i="10"/>
  <c r="J67" i="10"/>
  <c r="P66" i="10"/>
  <c r="N66" i="10"/>
  <c r="M66" i="10"/>
  <c r="L66" i="10"/>
  <c r="K66" i="10"/>
  <c r="J66" i="10"/>
  <c r="P65" i="10"/>
  <c r="N65" i="10"/>
  <c r="M65" i="10"/>
  <c r="L65" i="10"/>
  <c r="K65" i="10"/>
  <c r="J65" i="10"/>
  <c r="P64" i="10"/>
  <c r="N64" i="10"/>
  <c r="M64" i="10"/>
  <c r="L64" i="10"/>
  <c r="K64" i="10"/>
  <c r="J64" i="10"/>
  <c r="P63" i="10"/>
  <c r="N63" i="10"/>
  <c r="M63" i="10"/>
  <c r="L63" i="10"/>
  <c r="K63" i="10"/>
  <c r="J63" i="10"/>
  <c r="P62" i="10"/>
  <c r="N62" i="10"/>
  <c r="M62" i="10"/>
  <c r="L62" i="10"/>
  <c r="K62" i="10"/>
  <c r="J62" i="10"/>
  <c r="P61" i="10"/>
  <c r="N61" i="10"/>
  <c r="M61" i="10"/>
  <c r="L61" i="10"/>
  <c r="K61" i="10"/>
  <c r="J61" i="10"/>
  <c r="P60" i="10"/>
  <c r="N60" i="10"/>
  <c r="M60" i="10"/>
  <c r="L60" i="10"/>
  <c r="K60" i="10"/>
  <c r="J60" i="10"/>
  <c r="P59" i="10"/>
  <c r="N59" i="10"/>
  <c r="M59" i="10"/>
  <c r="L59" i="10"/>
  <c r="K59" i="10"/>
  <c r="J59" i="10"/>
  <c r="P58" i="10"/>
  <c r="N58" i="10"/>
  <c r="M58" i="10"/>
  <c r="L58" i="10"/>
  <c r="K58" i="10"/>
  <c r="J58" i="10"/>
  <c r="P57" i="10"/>
  <c r="N57" i="10"/>
  <c r="M57" i="10"/>
  <c r="L57" i="10"/>
  <c r="K57" i="10"/>
  <c r="J57" i="10"/>
  <c r="P56" i="10"/>
  <c r="N56" i="10"/>
  <c r="M56" i="10"/>
  <c r="L56" i="10"/>
  <c r="K56" i="10"/>
  <c r="J56" i="10"/>
  <c r="P55" i="10"/>
  <c r="N55" i="10"/>
  <c r="M55" i="10"/>
  <c r="L55" i="10"/>
  <c r="K55" i="10"/>
  <c r="J55" i="10"/>
  <c r="P54" i="10"/>
  <c r="N54" i="10"/>
  <c r="M54" i="10"/>
  <c r="L54" i="10"/>
  <c r="K54" i="10"/>
  <c r="J54" i="10"/>
  <c r="P53" i="10"/>
  <c r="N53" i="10"/>
  <c r="M53" i="10"/>
  <c r="L53" i="10"/>
  <c r="K53" i="10"/>
  <c r="J53" i="10"/>
  <c r="P52" i="10"/>
  <c r="N52" i="10"/>
  <c r="M52" i="10"/>
  <c r="L52" i="10"/>
  <c r="K52" i="10"/>
  <c r="J52" i="10"/>
  <c r="P51" i="10"/>
  <c r="N51" i="10"/>
  <c r="M51" i="10"/>
  <c r="L51" i="10"/>
  <c r="K51" i="10"/>
  <c r="J51" i="10"/>
  <c r="P50" i="10"/>
  <c r="N50" i="10"/>
  <c r="M50" i="10"/>
  <c r="L50" i="10"/>
  <c r="K50" i="10"/>
  <c r="J50" i="10"/>
  <c r="P49" i="10"/>
  <c r="N49" i="10"/>
  <c r="M49" i="10"/>
  <c r="L49" i="10"/>
  <c r="K49" i="10"/>
  <c r="J49" i="10"/>
  <c r="P48" i="10"/>
  <c r="N48" i="10"/>
  <c r="M48" i="10"/>
  <c r="L48" i="10"/>
  <c r="K48" i="10"/>
  <c r="J48" i="10"/>
  <c r="P47" i="10"/>
  <c r="N47" i="10"/>
  <c r="M47" i="10"/>
  <c r="L47" i="10"/>
  <c r="K47" i="10"/>
  <c r="J47" i="10"/>
  <c r="P46" i="10"/>
  <c r="N46" i="10"/>
  <c r="M46" i="10"/>
  <c r="L46" i="10"/>
  <c r="K46" i="10"/>
  <c r="J46" i="10"/>
  <c r="P45" i="10"/>
  <c r="N45" i="10"/>
  <c r="M45" i="10"/>
  <c r="L45" i="10"/>
  <c r="K45" i="10"/>
  <c r="J45" i="10"/>
  <c r="P44" i="10"/>
  <c r="N44" i="10"/>
  <c r="M44" i="10"/>
  <c r="L44" i="10"/>
  <c r="K44" i="10"/>
  <c r="J44" i="10"/>
  <c r="P43" i="10"/>
  <c r="N43" i="10"/>
  <c r="M43" i="10"/>
  <c r="L43" i="10"/>
  <c r="K43" i="10"/>
  <c r="J43" i="10"/>
  <c r="P42" i="10"/>
  <c r="N42" i="10"/>
  <c r="M42" i="10"/>
  <c r="L42" i="10"/>
  <c r="K42" i="10"/>
  <c r="J42" i="10"/>
  <c r="P41" i="10"/>
  <c r="N41" i="10"/>
  <c r="M41" i="10"/>
  <c r="L41" i="10"/>
  <c r="K41" i="10"/>
  <c r="J41" i="10"/>
  <c r="P40" i="10"/>
  <c r="N40" i="10"/>
  <c r="M40" i="10"/>
  <c r="L40" i="10"/>
  <c r="K40" i="10"/>
  <c r="J40" i="10"/>
  <c r="P39" i="10"/>
  <c r="N39" i="10"/>
  <c r="M39" i="10"/>
  <c r="L39" i="10"/>
  <c r="K39" i="10"/>
  <c r="J39" i="10"/>
  <c r="P38" i="10"/>
  <c r="N38" i="10"/>
  <c r="M38" i="10"/>
  <c r="L38" i="10"/>
  <c r="K38" i="10"/>
  <c r="J38" i="10"/>
  <c r="P37" i="10"/>
  <c r="N37" i="10"/>
  <c r="M37" i="10"/>
  <c r="L37" i="10"/>
  <c r="K37" i="10"/>
  <c r="J37" i="10"/>
  <c r="P36" i="10"/>
  <c r="N36" i="10"/>
  <c r="M36" i="10"/>
  <c r="L36" i="10"/>
  <c r="K36" i="10"/>
  <c r="J36" i="10"/>
  <c r="P35" i="10"/>
  <c r="N35" i="10"/>
  <c r="M35" i="10"/>
  <c r="L35" i="10"/>
  <c r="K35" i="10"/>
  <c r="J35" i="10"/>
  <c r="P34" i="10"/>
  <c r="N34" i="10"/>
  <c r="M34" i="10"/>
  <c r="L34" i="10"/>
  <c r="K34" i="10"/>
  <c r="J34" i="10"/>
  <c r="P33" i="10"/>
  <c r="N33" i="10"/>
  <c r="M33" i="10"/>
  <c r="L33" i="10"/>
  <c r="K33" i="10"/>
  <c r="J33" i="10"/>
  <c r="P32" i="10"/>
  <c r="N32" i="10"/>
  <c r="M32" i="10"/>
  <c r="L32" i="10"/>
  <c r="K32" i="10"/>
  <c r="J32" i="10"/>
  <c r="P31" i="10"/>
  <c r="N31" i="10"/>
  <c r="M31" i="10"/>
  <c r="L31" i="10"/>
  <c r="K31" i="10"/>
  <c r="J31" i="10"/>
  <c r="P30" i="10"/>
  <c r="N30" i="10"/>
  <c r="M30" i="10"/>
  <c r="L30" i="10"/>
  <c r="K30" i="10"/>
  <c r="J30" i="10"/>
  <c r="P29" i="10"/>
  <c r="N29" i="10"/>
  <c r="M29" i="10"/>
  <c r="L29" i="10"/>
  <c r="K29" i="10"/>
  <c r="J29" i="10"/>
  <c r="P28" i="10"/>
  <c r="N28" i="10"/>
  <c r="M28" i="10"/>
  <c r="L28" i="10"/>
  <c r="K28" i="10"/>
  <c r="J28" i="10"/>
  <c r="P27" i="10"/>
  <c r="N27" i="10"/>
  <c r="M27" i="10"/>
  <c r="L27" i="10"/>
  <c r="K27" i="10"/>
  <c r="J27" i="10"/>
  <c r="P26" i="10"/>
  <c r="N26" i="10"/>
  <c r="M26" i="10"/>
  <c r="L26" i="10"/>
  <c r="K26" i="10"/>
  <c r="J26" i="10"/>
  <c r="P25" i="10"/>
  <c r="N25" i="10"/>
  <c r="M25" i="10"/>
  <c r="L25" i="10"/>
  <c r="K25" i="10"/>
  <c r="J25" i="10"/>
  <c r="P24" i="10"/>
  <c r="N24" i="10"/>
  <c r="M24" i="10"/>
  <c r="L24" i="10"/>
  <c r="K24" i="10"/>
  <c r="J24" i="10"/>
  <c r="P23" i="10"/>
  <c r="N23" i="10"/>
  <c r="M23" i="10"/>
  <c r="L23" i="10"/>
  <c r="K23" i="10"/>
  <c r="J23" i="10"/>
  <c r="P22" i="10"/>
  <c r="N22" i="10"/>
  <c r="M22" i="10"/>
  <c r="L22" i="10"/>
  <c r="K22" i="10"/>
  <c r="J22" i="10"/>
  <c r="P21" i="10"/>
  <c r="N21" i="10"/>
  <c r="M21" i="10"/>
  <c r="L21" i="10"/>
  <c r="K21" i="10"/>
  <c r="J21" i="10"/>
  <c r="P20" i="10"/>
  <c r="N20" i="10"/>
  <c r="M20" i="10"/>
  <c r="L20" i="10"/>
  <c r="K20" i="10"/>
  <c r="J20" i="10"/>
  <c r="P19" i="10"/>
  <c r="N19" i="10"/>
  <c r="M19" i="10"/>
  <c r="L19" i="10"/>
  <c r="K19" i="10"/>
  <c r="J19" i="10"/>
  <c r="P18" i="10"/>
  <c r="N18" i="10"/>
  <c r="M18" i="10"/>
  <c r="L18" i="10"/>
  <c r="K18" i="10"/>
  <c r="J18" i="10"/>
  <c r="P17" i="10"/>
  <c r="N17" i="10"/>
  <c r="M17" i="10"/>
  <c r="L17" i="10"/>
  <c r="K17" i="10"/>
  <c r="J17" i="10"/>
  <c r="P16" i="10"/>
  <c r="N16" i="10"/>
  <c r="M16" i="10"/>
  <c r="L16" i="10"/>
  <c r="K16" i="10"/>
  <c r="J16" i="10"/>
  <c r="P15" i="10"/>
  <c r="N15" i="10"/>
  <c r="M15" i="10"/>
  <c r="L15" i="10"/>
  <c r="K15" i="10"/>
  <c r="J15" i="10"/>
  <c r="P14" i="10"/>
  <c r="N14" i="10"/>
  <c r="M14" i="10"/>
  <c r="L14" i="10"/>
  <c r="K14" i="10"/>
  <c r="J14" i="10"/>
  <c r="P13" i="10"/>
  <c r="N13" i="10"/>
  <c r="M13" i="10"/>
  <c r="L13" i="10"/>
  <c r="K13" i="10"/>
  <c r="J13" i="10"/>
  <c r="P12" i="10"/>
  <c r="N12" i="10"/>
  <c r="M12" i="10"/>
  <c r="L12" i="10"/>
  <c r="K12" i="10"/>
  <c r="J12" i="10"/>
  <c r="P11" i="10"/>
  <c r="N11" i="10"/>
  <c r="M11" i="10"/>
  <c r="L11" i="10"/>
  <c r="K11" i="10"/>
  <c r="J11" i="10"/>
  <c r="P10" i="10"/>
  <c r="N10" i="10"/>
  <c r="M10" i="10"/>
  <c r="L10" i="10"/>
  <c r="K10" i="10"/>
  <c r="J10" i="10"/>
  <c r="P9" i="10"/>
  <c r="N9" i="10"/>
  <c r="M9" i="10"/>
  <c r="L9" i="10"/>
  <c r="K9" i="10"/>
  <c r="J9" i="10"/>
  <c r="P8" i="10"/>
  <c r="N8" i="10"/>
  <c r="M8" i="10"/>
  <c r="L8" i="10"/>
  <c r="K8" i="10"/>
  <c r="J8" i="10"/>
  <c r="N67" i="9"/>
  <c r="M67" i="9"/>
  <c r="L67" i="9"/>
  <c r="K67" i="9"/>
  <c r="J67" i="9"/>
  <c r="N66" i="9"/>
  <c r="M66" i="9"/>
  <c r="L66" i="9"/>
  <c r="K66" i="9"/>
  <c r="J66" i="9"/>
  <c r="N65" i="9"/>
  <c r="M65" i="9"/>
  <c r="L65" i="9"/>
  <c r="K65" i="9"/>
  <c r="J65" i="9"/>
  <c r="N64" i="9"/>
  <c r="M64" i="9"/>
  <c r="L64" i="9"/>
  <c r="K64" i="9"/>
  <c r="J64" i="9"/>
  <c r="N63" i="9"/>
  <c r="M63" i="9"/>
  <c r="L63" i="9"/>
  <c r="K63" i="9"/>
  <c r="J63" i="9"/>
  <c r="N62" i="9"/>
  <c r="M62" i="9"/>
  <c r="L62" i="9"/>
  <c r="K62" i="9"/>
  <c r="J62" i="9"/>
  <c r="N61" i="9"/>
  <c r="M61" i="9"/>
  <c r="L61" i="9"/>
  <c r="K61" i="9"/>
  <c r="J61" i="9"/>
  <c r="N60" i="9"/>
  <c r="M60" i="9"/>
  <c r="L60" i="9"/>
  <c r="K60" i="9"/>
  <c r="J60" i="9"/>
  <c r="N59" i="9"/>
  <c r="M59" i="9"/>
  <c r="L59" i="9"/>
  <c r="K59" i="9"/>
  <c r="J59" i="9"/>
  <c r="N58" i="9"/>
  <c r="M58" i="9"/>
  <c r="L58" i="9"/>
  <c r="K58" i="9"/>
  <c r="J58" i="9"/>
  <c r="N57" i="9"/>
  <c r="M57" i="9"/>
  <c r="L57" i="9"/>
  <c r="K57" i="9"/>
  <c r="J57" i="9"/>
  <c r="N56" i="9"/>
  <c r="M56" i="9"/>
  <c r="L56" i="9"/>
  <c r="K56" i="9"/>
  <c r="J56" i="9"/>
  <c r="N55" i="9"/>
  <c r="M55" i="9"/>
  <c r="L55" i="9"/>
  <c r="K55" i="9"/>
  <c r="J55" i="9"/>
  <c r="N54" i="9"/>
  <c r="M54" i="9"/>
  <c r="L54" i="9"/>
  <c r="K54" i="9"/>
  <c r="J54" i="9"/>
  <c r="N53" i="9"/>
  <c r="M53" i="9"/>
  <c r="L53" i="9"/>
  <c r="K53" i="9"/>
  <c r="J53" i="9"/>
  <c r="N52" i="9"/>
  <c r="M52" i="9"/>
  <c r="L52" i="9"/>
  <c r="K52" i="9"/>
  <c r="J52" i="9"/>
  <c r="N51" i="9"/>
  <c r="M51" i="9"/>
  <c r="L51" i="9"/>
  <c r="K51" i="9"/>
  <c r="J51" i="9"/>
  <c r="N50" i="9"/>
  <c r="M50" i="9"/>
  <c r="L50" i="9"/>
  <c r="K50" i="9"/>
  <c r="J50" i="9"/>
  <c r="N49" i="9"/>
  <c r="M49" i="9"/>
  <c r="L49" i="9"/>
  <c r="K49" i="9"/>
  <c r="J49" i="9"/>
  <c r="N48" i="9"/>
  <c r="M48" i="9"/>
  <c r="L48" i="9"/>
  <c r="K48" i="9"/>
  <c r="J48" i="9"/>
  <c r="N47" i="9"/>
  <c r="M47" i="9"/>
  <c r="L47" i="9"/>
  <c r="K47" i="9"/>
  <c r="J47" i="9"/>
  <c r="N46" i="9"/>
  <c r="M46" i="9"/>
  <c r="L46" i="9"/>
  <c r="K46" i="9"/>
  <c r="J46" i="9"/>
  <c r="N45" i="9"/>
  <c r="M45" i="9"/>
  <c r="L45" i="9"/>
  <c r="K45" i="9"/>
  <c r="J45" i="9"/>
  <c r="N44" i="9"/>
  <c r="M44" i="9"/>
  <c r="L44" i="9"/>
  <c r="K44" i="9"/>
  <c r="J44" i="9"/>
  <c r="N43" i="9"/>
  <c r="M43" i="9"/>
  <c r="L43" i="9"/>
  <c r="K43" i="9"/>
  <c r="J43" i="9"/>
  <c r="N42" i="9"/>
  <c r="M42" i="9"/>
  <c r="L42" i="9"/>
  <c r="K42" i="9"/>
  <c r="J42" i="9"/>
  <c r="N41" i="9"/>
  <c r="M41" i="9"/>
  <c r="L41" i="9"/>
  <c r="K41" i="9"/>
  <c r="J41" i="9"/>
  <c r="N40" i="9"/>
  <c r="M40" i="9"/>
  <c r="L40" i="9"/>
  <c r="K40" i="9"/>
  <c r="J40" i="9"/>
  <c r="N39" i="9"/>
  <c r="M39" i="9"/>
  <c r="L39" i="9"/>
  <c r="K39" i="9"/>
  <c r="J39" i="9"/>
  <c r="N38" i="9"/>
  <c r="M38" i="9"/>
  <c r="L38" i="9"/>
  <c r="K38" i="9"/>
  <c r="J38" i="9"/>
  <c r="N37" i="9"/>
  <c r="M37" i="9"/>
  <c r="L37" i="9"/>
  <c r="K37" i="9"/>
  <c r="J37" i="9"/>
  <c r="N35" i="9"/>
  <c r="M35" i="9"/>
  <c r="L35" i="9"/>
  <c r="K35" i="9"/>
  <c r="J35" i="9"/>
  <c r="N34" i="9"/>
  <c r="N33" i="9"/>
  <c r="M33" i="9"/>
  <c r="L33" i="9"/>
  <c r="K33" i="9"/>
  <c r="J33" i="9"/>
  <c r="N32" i="9"/>
  <c r="M32" i="9"/>
  <c r="L32" i="9"/>
  <c r="K32" i="9"/>
  <c r="J32" i="9"/>
  <c r="N31" i="9"/>
  <c r="M31" i="9"/>
  <c r="L31" i="9"/>
  <c r="K31" i="9"/>
  <c r="J31" i="9"/>
  <c r="N30" i="9"/>
  <c r="M30" i="9"/>
  <c r="L30" i="9"/>
  <c r="K30" i="9"/>
  <c r="J30" i="9"/>
  <c r="N29" i="9"/>
  <c r="M29" i="9"/>
  <c r="L29" i="9"/>
  <c r="K29" i="9"/>
  <c r="J29" i="9"/>
  <c r="N28" i="9"/>
  <c r="M28" i="9"/>
  <c r="L28" i="9"/>
  <c r="K28" i="9"/>
  <c r="J28" i="9"/>
  <c r="N27" i="9"/>
  <c r="M27" i="9"/>
  <c r="L27" i="9"/>
  <c r="K27" i="9"/>
  <c r="J27" i="9"/>
  <c r="N26" i="9"/>
  <c r="M26" i="9"/>
  <c r="L26" i="9"/>
  <c r="K26" i="9"/>
  <c r="J26" i="9"/>
  <c r="N25" i="9"/>
  <c r="M25" i="9"/>
  <c r="L25" i="9"/>
  <c r="K25" i="9"/>
  <c r="J25" i="9"/>
  <c r="N24" i="9"/>
  <c r="M24" i="9"/>
  <c r="L24" i="9"/>
  <c r="K24" i="9"/>
  <c r="J24" i="9"/>
  <c r="N23" i="9"/>
  <c r="M23" i="9"/>
  <c r="L23" i="9"/>
  <c r="K23" i="9"/>
  <c r="J23" i="9"/>
  <c r="N22" i="9"/>
  <c r="M22" i="9"/>
  <c r="L22" i="9"/>
  <c r="K22" i="9"/>
  <c r="J22" i="9"/>
  <c r="N21" i="9"/>
  <c r="M21" i="9"/>
  <c r="L21" i="9"/>
  <c r="K21" i="9"/>
  <c r="J21" i="9"/>
  <c r="N20" i="9"/>
  <c r="M20" i="9"/>
  <c r="L20" i="9"/>
  <c r="K20" i="9"/>
  <c r="J20" i="9"/>
  <c r="N19" i="9"/>
  <c r="M19" i="9"/>
  <c r="L19" i="9"/>
  <c r="K19" i="9"/>
  <c r="J19" i="9"/>
  <c r="N18" i="9"/>
  <c r="M18" i="9"/>
  <c r="L18" i="9"/>
  <c r="K18" i="9"/>
  <c r="J18" i="9"/>
  <c r="N17" i="9"/>
  <c r="M17" i="9"/>
  <c r="L17" i="9"/>
  <c r="K17" i="9"/>
  <c r="J17" i="9"/>
  <c r="N16" i="9"/>
  <c r="M16" i="9"/>
  <c r="L16" i="9"/>
  <c r="K16" i="9"/>
  <c r="J16" i="9"/>
  <c r="N15" i="9"/>
  <c r="M15" i="9"/>
  <c r="L15" i="9"/>
  <c r="K15" i="9"/>
  <c r="J15" i="9"/>
  <c r="N14" i="9"/>
  <c r="M14" i="9"/>
  <c r="L14" i="9"/>
  <c r="K14" i="9"/>
  <c r="J14" i="9"/>
  <c r="N13" i="9"/>
  <c r="M13" i="9"/>
  <c r="L13" i="9"/>
  <c r="K13" i="9"/>
  <c r="J13" i="9"/>
  <c r="N12" i="9"/>
  <c r="M12" i="9"/>
  <c r="L12" i="9"/>
  <c r="K12" i="9"/>
  <c r="J12" i="9"/>
  <c r="N10" i="9"/>
  <c r="M10" i="9"/>
  <c r="L10" i="9"/>
  <c r="K10" i="9"/>
  <c r="J10" i="9"/>
  <c r="N9" i="9"/>
  <c r="M9" i="9"/>
  <c r="L9" i="9"/>
  <c r="K9" i="9"/>
  <c r="J9" i="9"/>
  <c r="N8" i="9"/>
  <c r="M8" i="9"/>
  <c r="L8" i="9"/>
  <c r="K8" i="9"/>
  <c r="J8" i="9"/>
  <c r="J9" i="7"/>
  <c r="K9" i="7"/>
  <c r="L9" i="7"/>
  <c r="M9" i="7"/>
  <c r="N9" i="7"/>
  <c r="P9" i="7"/>
  <c r="J10" i="7"/>
  <c r="K10" i="7"/>
  <c r="L10" i="7"/>
  <c r="M10" i="7"/>
  <c r="N10" i="7"/>
  <c r="P10" i="7"/>
  <c r="J11" i="7"/>
  <c r="K11" i="7"/>
  <c r="L11" i="7"/>
  <c r="M11" i="7"/>
  <c r="N11" i="7"/>
  <c r="P11" i="7"/>
  <c r="J12" i="7"/>
  <c r="K12" i="7"/>
  <c r="L12" i="7"/>
  <c r="M12" i="7"/>
  <c r="N12" i="7"/>
  <c r="P12" i="7"/>
  <c r="J13" i="7"/>
  <c r="K13" i="7"/>
  <c r="L13" i="7"/>
  <c r="M13" i="7"/>
  <c r="N13" i="7"/>
  <c r="P13" i="7"/>
  <c r="J14" i="7"/>
  <c r="K14" i="7"/>
  <c r="L14" i="7"/>
  <c r="M14" i="7"/>
  <c r="N14" i="7"/>
  <c r="P14" i="7"/>
  <c r="J15" i="7"/>
  <c r="K15" i="7"/>
  <c r="L15" i="7"/>
  <c r="M15" i="7"/>
  <c r="N15" i="7"/>
  <c r="P15" i="7"/>
  <c r="J16" i="7"/>
  <c r="K16" i="7"/>
  <c r="L16" i="7"/>
  <c r="M16" i="7"/>
  <c r="N16" i="7"/>
  <c r="P16" i="7"/>
  <c r="J17" i="7"/>
  <c r="K17" i="7"/>
  <c r="L17" i="7"/>
  <c r="M17" i="7"/>
  <c r="N17" i="7"/>
  <c r="P17" i="7"/>
  <c r="J18" i="7"/>
  <c r="K18" i="7"/>
  <c r="L18" i="7"/>
  <c r="M18" i="7"/>
  <c r="N18" i="7"/>
  <c r="P18" i="7"/>
  <c r="J19" i="7"/>
  <c r="K19" i="7"/>
  <c r="L19" i="7"/>
  <c r="M19" i="7"/>
  <c r="N19" i="7"/>
  <c r="P19" i="7"/>
  <c r="J20" i="7"/>
  <c r="K20" i="7"/>
  <c r="L20" i="7"/>
  <c r="M20" i="7"/>
  <c r="N20" i="7"/>
  <c r="P20" i="7"/>
  <c r="J21" i="7"/>
  <c r="K21" i="7"/>
  <c r="L21" i="7"/>
  <c r="M21" i="7"/>
  <c r="N21" i="7"/>
  <c r="P21" i="7"/>
  <c r="J22" i="7"/>
  <c r="K22" i="7"/>
  <c r="L22" i="7"/>
  <c r="M22" i="7"/>
  <c r="N22" i="7"/>
  <c r="P22" i="7"/>
  <c r="J23" i="7"/>
  <c r="K23" i="7"/>
  <c r="L23" i="7"/>
  <c r="M23" i="7"/>
  <c r="N23" i="7"/>
  <c r="P23" i="7"/>
  <c r="J24" i="7"/>
  <c r="K24" i="7"/>
  <c r="L24" i="7"/>
  <c r="M24" i="7"/>
  <c r="N24" i="7"/>
  <c r="P24" i="7"/>
  <c r="J25" i="7"/>
  <c r="K25" i="7"/>
  <c r="L25" i="7"/>
  <c r="M25" i="7"/>
  <c r="N25" i="7"/>
  <c r="P25" i="7"/>
  <c r="J26" i="7"/>
  <c r="K26" i="7"/>
  <c r="L26" i="7"/>
  <c r="M26" i="7"/>
  <c r="N26" i="7"/>
  <c r="P26" i="7"/>
  <c r="J27" i="7"/>
  <c r="K27" i="7"/>
  <c r="L27" i="7"/>
  <c r="M27" i="7"/>
  <c r="N27" i="7"/>
  <c r="P27" i="7"/>
  <c r="J28" i="7"/>
  <c r="K28" i="7"/>
  <c r="L28" i="7"/>
  <c r="M28" i="7"/>
  <c r="N28" i="7"/>
  <c r="P28" i="7"/>
  <c r="J29" i="7"/>
  <c r="K29" i="7"/>
  <c r="L29" i="7"/>
  <c r="M29" i="7"/>
  <c r="N29" i="7"/>
  <c r="P29" i="7"/>
  <c r="J30" i="7"/>
  <c r="K30" i="7"/>
  <c r="L30" i="7"/>
  <c r="M30" i="7"/>
  <c r="N30" i="7"/>
  <c r="P30" i="7"/>
  <c r="J31" i="7"/>
  <c r="K31" i="7"/>
  <c r="L31" i="7"/>
  <c r="M31" i="7"/>
  <c r="N31" i="7"/>
  <c r="P31" i="7"/>
  <c r="J32" i="7"/>
  <c r="K32" i="7"/>
  <c r="L32" i="7"/>
  <c r="M32" i="7"/>
  <c r="N32" i="7"/>
  <c r="P32" i="7"/>
  <c r="J33" i="7"/>
  <c r="K33" i="7"/>
  <c r="L33" i="7"/>
  <c r="M33" i="7"/>
  <c r="N33" i="7"/>
  <c r="P33" i="7"/>
  <c r="J34" i="7"/>
  <c r="K34" i="7"/>
  <c r="L34" i="7"/>
  <c r="M34" i="7"/>
  <c r="N34" i="7"/>
  <c r="P34" i="7"/>
  <c r="J35" i="7"/>
  <c r="K35" i="7"/>
  <c r="L35" i="7"/>
  <c r="M35" i="7"/>
  <c r="N35" i="7"/>
  <c r="P35" i="7"/>
  <c r="J36" i="7"/>
  <c r="K36" i="7"/>
  <c r="L36" i="7"/>
  <c r="M36" i="7"/>
  <c r="N36" i="7"/>
  <c r="P36" i="7"/>
  <c r="J37" i="7"/>
  <c r="K37" i="7"/>
  <c r="L37" i="7"/>
  <c r="M37" i="7"/>
  <c r="N37" i="7"/>
  <c r="P37" i="7"/>
  <c r="J38" i="7"/>
  <c r="K38" i="7"/>
  <c r="L38" i="7"/>
  <c r="M38" i="7"/>
  <c r="N38" i="7"/>
  <c r="P38" i="7"/>
  <c r="J39" i="7"/>
  <c r="K39" i="7"/>
  <c r="L39" i="7"/>
  <c r="M39" i="7"/>
  <c r="N39" i="7"/>
  <c r="P39" i="7"/>
  <c r="J40" i="7"/>
  <c r="K40" i="7"/>
  <c r="L40" i="7"/>
  <c r="M40" i="7"/>
  <c r="N40" i="7"/>
  <c r="P40" i="7"/>
  <c r="J41" i="7"/>
  <c r="K41" i="7"/>
  <c r="L41" i="7"/>
  <c r="M41" i="7"/>
  <c r="N41" i="7"/>
  <c r="P41" i="7"/>
  <c r="J42" i="7"/>
  <c r="K42" i="7"/>
  <c r="L42" i="7"/>
  <c r="M42" i="7"/>
  <c r="N42" i="7"/>
  <c r="P42" i="7"/>
  <c r="J43" i="7"/>
  <c r="K43" i="7"/>
  <c r="L43" i="7"/>
  <c r="M43" i="7"/>
  <c r="N43" i="7"/>
  <c r="P43" i="7"/>
  <c r="J44" i="7"/>
  <c r="K44" i="7"/>
  <c r="L44" i="7"/>
  <c r="M44" i="7"/>
  <c r="N44" i="7"/>
  <c r="P44" i="7"/>
  <c r="J45" i="7"/>
  <c r="K45" i="7"/>
  <c r="L45" i="7"/>
  <c r="M45" i="7"/>
  <c r="N45" i="7"/>
  <c r="P45" i="7"/>
  <c r="J46" i="7"/>
  <c r="K46" i="7"/>
  <c r="L46" i="7"/>
  <c r="M46" i="7"/>
  <c r="N46" i="7"/>
  <c r="P46" i="7"/>
  <c r="J47" i="7"/>
  <c r="K47" i="7"/>
  <c r="L47" i="7"/>
  <c r="M47" i="7"/>
  <c r="N47" i="7"/>
  <c r="P47" i="7"/>
  <c r="J48" i="7"/>
  <c r="K48" i="7"/>
  <c r="L48" i="7"/>
  <c r="M48" i="7"/>
  <c r="N48" i="7"/>
  <c r="P48" i="7"/>
  <c r="J49" i="7"/>
  <c r="K49" i="7"/>
  <c r="L49" i="7"/>
  <c r="M49" i="7"/>
  <c r="N49" i="7"/>
  <c r="P49" i="7"/>
  <c r="J50" i="7"/>
  <c r="K50" i="7"/>
  <c r="L50" i="7"/>
  <c r="M50" i="7"/>
  <c r="N50" i="7"/>
  <c r="P50" i="7"/>
  <c r="J51" i="7"/>
  <c r="K51" i="7"/>
  <c r="L51" i="7"/>
  <c r="M51" i="7"/>
  <c r="N51" i="7"/>
  <c r="P51" i="7"/>
  <c r="J52" i="7"/>
  <c r="K52" i="7"/>
  <c r="L52" i="7"/>
  <c r="M52" i="7"/>
  <c r="N52" i="7"/>
  <c r="P52" i="7"/>
  <c r="J53" i="7"/>
  <c r="K53" i="7"/>
  <c r="L53" i="7"/>
  <c r="M53" i="7"/>
  <c r="N53" i="7"/>
  <c r="P53" i="7"/>
  <c r="J54" i="7"/>
  <c r="K54" i="7"/>
  <c r="L54" i="7"/>
  <c r="M54" i="7"/>
  <c r="N54" i="7"/>
  <c r="P54" i="7"/>
  <c r="J55" i="7"/>
  <c r="K55" i="7"/>
  <c r="L55" i="7"/>
  <c r="M55" i="7"/>
  <c r="N55" i="7"/>
  <c r="P55" i="7"/>
  <c r="J56" i="7"/>
  <c r="K56" i="7"/>
  <c r="L56" i="7"/>
  <c r="M56" i="7"/>
  <c r="N56" i="7"/>
  <c r="P56" i="7"/>
  <c r="J57" i="7"/>
  <c r="K57" i="7"/>
  <c r="L57" i="7"/>
  <c r="M57" i="7"/>
  <c r="N57" i="7"/>
  <c r="P57" i="7"/>
  <c r="J58" i="7"/>
  <c r="K58" i="7"/>
  <c r="L58" i="7"/>
  <c r="M58" i="7"/>
  <c r="N58" i="7"/>
  <c r="P58" i="7"/>
  <c r="J59" i="7"/>
  <c r="K59" i="7"/>
  <c r="L59" i="7"/>
  <c r="M59" i="7"/>
  <c r="N59" i="7"/>
  <c r="P59" i="7"/>
  <c r="J60" i="7"/>
  <c r="K60" i="7"/>
  <c r="L60" i="7"/>
  <c r="M60" i="7"/>
  <c r="N60" i="7"/>
  <c r="P60" i="7"/>
  <c r="J61" i="7"/>
  <c r="K61" i="7"/>
  <c r="L61" i="7"/>
  <c r="M61" i="7"/>
  <c r="N61" i="7"/>
  <c r="P61" i="7"/>
  <c r="J62" i="7"/>
  <c r="K62" i="7"/>
  <c r="L62" i="7"/>
  <c r="M62" i="7"/>
  <c r="N62" i="7"/>
  <c r="P62" i="7"/>
  <c r="J63" i="7"/>
  <c r="K63" i="7"/>
  <c r="L63" i="7"/>
  <c r="M63" i="7"/>
  <c r="N63" i="7"/>
  <c r="P63" i="7"/>
  <c r="J64" i="7"/>
  <c r="K64" i="7"/>
  <c r="L64" i="7"/>
  <c r="M64" i="7"/>
  <c r="N64" i="7"/>
  <c r="P64" i="7"/>
  <c r="J65" i="7"/>
  <c r="K65" i="7"/>
  <c r="L65" i="7"/>
  <c r="M65" i="7"/>
  <c r="N65" i="7"/>
  <c r="P65" i="7"/>
  <c r="J66" i="7"/>
  <c r="K66" i="7"/>
  <c r="L66" i="7"/>
  <c r="M66" i="7"/>
  <c r="N66" i="7"/>
  <c r="P66" i="7"/>
  <c r="J67" i="7"/>
  <c r="K67" i="7"/>
  <c r="L67" i="7"/>
  <c r="M67" i="7"/>
  <c r="N67" i="7"/>
  <c r="P67" i="7"/>
  <c r="P8" i="7"/>
  <c r="K8" i="7"/>
  <c r="L8" i="7"/>
  <c r="M8" i="7"/>
  <c r="N8" i="7"/>
  <c r="J8" i="7"/>
  <c r="H9" i="6" l="1"/>
  <c r="I9" i="6" s="1"/>
  <c r="J9" i="6" s="1"/>
  <c r="G9" i="3" s="1"/>
  <c r="H10" i="6"/>
  <c r="I10" i="6" s="1"/>
  <c r="J10" i="6" s="1"/>
  <c r="G10" i="3" s="1"/>
  <c r="H11" i="6"/>
  <c r="I11" i="6" s="1"/>
  <c r="J11" i="6" s="1"/>
  <c r="G11" i="3" s="1"/>
  <c r="H12" i="6"/>
  <c r="I12" i="6" s="1"/>
  <c r="H13" i="6"/>
  <c r="I13" i="6" s="1"/>
  <c r="J13" i="6" s="1"/>
  <c r="G13" i="3" s="1"/>
  <c r="H14" i="6"/>
  <c r="I14" i="6" s="1"/>
  <c r="J14" i="6" s="1"/>
  <c r="G14" i="3" s="1"/>
  <c r="H15" i="6"/>
  <c r="I15" i="6" s="1"/>
  <c r="H16" i="6"/>
  <c r="G16" i="1" s="1"/>
  <c r="R16" i="9" s="1"/>
  <c r="H17" i="6"/>
  <c r="I17" i="6" s="1"/>
  <c r="J17" i="6" s="1"/>
  <c r="G17" i="3" s="1"/>
  <c r="H18" i="6"/>
  <c r="I18" i="6" s="1"/>
  <c r="J18" i="6" s="1"/>
  <c r="G18" i="3" s="1"/>
  <c r="H19" i="6"/>
  <c r="I19" i="6" s="1"/>
  <c r="H20" i="6"/>
  <c r="G20" i="1" s="1"/>
  <c r="R20" i="9" s="1"/>
  <c r="H21" i="6"/>
  <c r="I21" i="6" s="1"/>
  <c r="J21" i="6" s="1"/>
  <c r="G21" i="3" s="1"/>
  <c r="H22" i="6"/>
  <c r="I22" i="6" s="1"/>
  <c r="J22" i="6" s="1"/>
  <c r="G22" i="3" s="1"/>
  <c r="H23" i="6"/>
  <c r="G23" i="1" s="1"/>
  <c r="R23" i="9" s="1"/>
  <c r="H24" i="6"/>
  <c r="I24" i="6" s="1"/>
  <c r="H25" i="6"/>
  <c r="I25" i="6" s="1"/>
  <c r="J25" i="6" s="1"/>
  <c r="G25" i="3" s="1"/>
  <c r="H26" i="6"/>
  <c r="I26" i="6" s="1"/>
  <c r="J26" i="6" s="1"/>
  <c r="G26" i="3" s="1"/>
  <c r="H27" i="6"/>
  <c r="G27" i="1" s="1"/>
  <c r="R27" i="9" s="1"/>
  <c r="H28" i="6"/>
  <c r="I28" i="6" s="1"/>
  <c r="H29" i="6"/>
  <c r="I29" i="6" s="1"/>
  <c r="J29" i="6" s="1"/>
  <c r="G29" i="3" s="1"/>
  <c r="H30" i="6"/>
  <c r="I30" i="6" s="1"/>
  <c r="J30" i="6" s="1"/>
  <c r="G30" i="3" s="1"/>
  <c r="H31" i="6"/>
  <c r="I31" i="6" s="1"/>
  <c r="H32" i="6"/>
  <c r="G32" i="1" s="1"/>
  <c r="R32" i="9" s="1"/>
  <c r="H33" i="6"/>
  <c r="I33" i="6" s="1"/>
  <c r="J33" i="6" s="1"/>
  <c r="G33" i="3" s="1"/>
  <c r="H34" i="6"/>
  <c r="I34" i="6" s="1"/>
  <c r="J34" i="6" s="1"/>
  <c r="G34" i="3" s="1"/>
  <c r="H35" i="6"/>
  <c r="I35" i="6" s="1"/>
  <c r="H36" i="6"/>
  <c r="I36" i="6" s="1"/>
  <c r="H37" i="6"/>
  <c r="I37" i="6" s="1"/>
  <c r="J37" i="6" s="1"/>
  <c r="G37" i="3" s="1"/>
  <c r="H38" i="6"/>
  <c r="I38" i="6" s="1"/>
  <c r="J38" i="6" s="1"/>
  <c r="G38" i="3" s="1"/>
  <c r="H39" i="6"/>
  <c r="G39" i="1" s="1"/>
  <c r="R39" i="9" s="1"/>
  <c r="H40" i="6"/>
  <c r="I40" i="6" s="1"/>
  <c r="H41" i="6"/>
  <c r="I41" i="6" s="1"/>
  <c r="J41" i="6" s="1"/>
  <c r="G41" i="3" s="1"/>
  <c r="H42" i="6"/>
  <c r="I42" i="6" s="1"/>
  <c r="J42" i="6" s="1"/>
  <c r="G42" i="3" s="1"/>
  <c r="H43" i="6"/>
  <c r="G43" i="1" s="1"/>
  <c r="R43" i="9" s="1"/>
  <c r="H44" i="6"/>
  <c r="I44" i="6" s="1"/>
  <c r="H45" i="6"/>
  <c r="I45" i="6" s="1"/>
  <c r="J45" i="6" s="1"/>
  <c r="G45" i="3" s="1"/>
  <c r="H46" i="6"/>
  <c r="I46" i="6" s="1"/>
  <c r="J46" i="6" s="1"/>
  <c r="G46" i="3" s="1"/>
  <c r="H47" i="6"/>
  <c r="I47" i="6" s="1"/>
  <c r="H48" i="6"/>
  <c r="I48" i="6" s="1"/>
  <c r="J48" i="6" s="1"/>
  <c r="G48" i="3" s="1"/>
  <c r="H49" i="6"/>
  <c r="I49" i="6" s="1"/>
  <c r="J49" i="6" s="1"/>
  <c r="G49" i="3" s="1"/>
  <c r="H50" i="6"/>
  <c r="I50" i="6" s="1"/>
  <c r="J50" i="6" s="1"/>
  <c r="G50" i="3" s="1"/>
  <c r="H51" i="6"/>
  <c r="I51" i="6" s="1"/>
  <c r="H52" i="6"/>
  <c r="G52" i="1" s="1"/>
  <c r="R52" i="9" s="1"/>
  <c r="H53" i="6"/>
  <c r="I53" i="6" s="1"/>
  <c r="J53" i="6" s="1"/>
  <c r="G53" i="3" s="1"/>
  <c r="H54" i="6"/>
  <c r="I54" i="6" s="1"/>
  <c r="J54" i="6" s="1"/>
  <c r="G54" i="3" s="1"/>
  <c r="H55" i="6"/>
  <c r="G55" i="1" s="1"/>
  <c r="R55" i="9" s="1"/>
  <c r="H56" i="6"/>
  <c r="I56" i="6" s="1"/>
  <c r="H57" i="6"/>
  <c r="I57" i="6" s="1"/>
  <c r="J57" i="6" s="1"/>
  <c r="G57" i="3" s="1"/>
  <c r="H58" i="6"/>
  <c r="I58" i="6" s="1"/>
  <c r="J58" i="6" s="1"/>
  <c r="G58" i="3" s="1"/>
  <c r="H59" i="6"/>
  <c r="G59" i="1" s="1"/>
  <c r="R59" i="9" s="1"/>
  <c r="H60" i="6"/>
  <c r="I60" i="6" s="1"/>
  <c r="H61" i="6"/>
  <c r="I61" i="6" s="1"/>
  <c r="J61" i="6" s="1"/>
  <c r="G61" i="3" s="1"/>
  <c r="H62" i="6"/>
  <c r="I62" i="6" s="1"/>
  <c r="J62" i="6" s="1"/>
  <c r="G62" i="3" s="1"/>
  <c r="H63" i="6"/>
  <c r="I63" i="6" s="1"/>
  <c r="H64" i="6"/>
  <c r="G64" i="1" s="1"/>
  <c r="R64" i="9" s="1"/>
  <c r="H65" i="6"/>
  <c r="I65" i="6" s="1"/>
  <c r="J65" i="6" s="1"/>
  <c r="G65" i="3" s="1"/>
  <c r="T65" i="9" s="1"/>
  <c r="H66" i="6"/>
  <c r="I66" i="6" s="1"/>
  <c r="J66" i="6" s="1"/>
  <c r="G66" i="3" s="1"/>
  <c r="H67" i="6"/>
  <c r="I67" i="6" s="1"/>
  <c r="H8" i="6"/>
  <c r="I8" i="6" s="1"/>
  <c r="C68" i="6"/>
  <c r="T41" i="9" l="1"/>
  <c r="I59" i="6"/>
  <c r="J59" i="6" s="1"/>
  <c r="G59" i="3" s="1"/>
  <c r="I16" i="6"/>
  <c r="J16" i="6" s="1"/>
  <c r="G16" i="3" s="1"/>
  <c r="I43" i="6"/>
  <c r="J43" i="6" s="1"/>
  <c r="G43" i="3" s="1"/>
  <c r="I32" i="6"/>
  <c r="J32" i="6" s="1"/>
  <c r="G32" i="3" s="1"/>
  <c r="I20" i="6"/>
  <c r="G20" i="2" s="1"/>
  <c r="S20" i="9" s="1"/>
  <c r="G15" i="1"/>
  <c r="R15" i="9" s="1"/>
  <c r="I55" i="6"/>
  <c r="J55" i="6" s="1"/>
  <c r="G55" i="3" s="1"/>
  <c r="G24" i="1"/>
  <c r="R24" i="9" s="1"/>
  <c r="G36" i="2"/>
  <c r="J36" i="6"/>
  <c r="G36" i="3" s="1"/>
  <c r="G36" i="1"/>
  <c r="R36" i="9" s="1"/>
  <c r="G47" i="1"/>
  <c r="G11" i="1"/>
  <c r="I64" i="6"/>
  <c r="J64" i="6" s="1"/>
  <c r="G64" i="3" s="1"/>
  <c r="I52" i="6"/>
  <c r="I39" i="6"/>
  <c r="J39" i="6" s="1"/>
  <c r="G39" i="3" s="1"/>
  <c r="I27" i="6"/>
  <c r="J27" i="6" s="1"/>
  <c r="G27" i="3" s="1"/>
  <c r="G56" i="1"/>
  <c r="G31" i="1"/>
  <c r="G17" i="1"/>
  <c r="G63" i="1"/>
  <c r="G48" i="1"/>
  <c r="I23" i="6"/>
  <c r="J23" i="6" s="1"/>
  <c r="G23" i="3" s="1"/>
  <c r="G40" i="1"/>
  <c r="R40" i="9" s="1"/>
  <c r="J63" i="6"/>
  <c r="G63" i="3" s="1"/>
  <c r="G63" i="2"/>
  <c r="J51" i="6"/>
  <c r="G51" i="3" s="1"/>
  <c r="G51" i="2"/>
  <c r="J44" i="6"/>
  <c r="G44" i="3" s="1"/>
  <c r="G44" i="2"/>
  <c r="N23" i="1"/>
  <c r="R23" i="10"/>
  <c r="R23" i="7"/>
  <c r="R23" i="8"/>
  <c r="M23" i="1" s="1"/>
  <c r="J47" i="6"/>
  <c r="G47" i="3" s="1"/>
  <c r="G47" i="2"/>
  <c r="G40" i="2"/>
  <c r="J40" i="6"/>
  <c r="G40" i="3" s="1"/>
  <c r="J35" i="6"/>
  <c r="G35" i="3" s="1"/>
  <c r="G35" i="2"/>
  <c r="G28" i="2"/>
  <c r="J28" i="6"/>
  <c r="G28" i="3" s="1"/>
  <c r="J8" i="6"/>
  <c r="G8" i="2"/>
  <c r="R55" i="7"/>
  <c r="L55" i="1" s="1"/>
  <c r="R55" i="8"/>
  <c r="M55" i="1" s="1"/>
  <c r="R55" i="10"/>
  <c r="O55" i="1" s="1"/>
  <c r="J31" i="6"/>
  <c r="G31" i="3" s="1"/>
  <c r="G31" i="2"/>
  <c r="J24" i="6"/>
  <c r="G24" i="3" s="1"/>
  <c r="G24" i="2"/>
  <c r="J19" i="6"/>
  <c r="G19" i="3" s="1"/>
  <c r="G19" i="2"/>
  <c r="G12" i="2"/>
  <c r="J12" i="6"/>
  <c r="G12" i="3" s="1"/>
  <c r="J56" i="6"/>
  <c r="G56" i="3" s="1"/>
  <c r="G56" i="2"/>
  <c r="J67" i="6"/>
  <c r="G67" i="3" s="1"/>
  <c r="G67" i="2"/>
  <c r="J60" i="6"/>
  <c r="G60" i="3" s="1"/>
  <c r="G60" i="2"/>
  <c r="R39" i="7"/>
  <c r="R39" i="10"/>
  <c r="O39" i="1" s="1"/>
  <c r="R39" i="8"/>
  <c r="M39" i="1" s="1"/>
  <c r="J15" i="6"/>
  <c r="G15" i="3" s="1"/>
  <c r="G15" i="2"/>
  <c r="G8" i="1"/>
  <c r="R8" i="9" s="1"/>
  <c r="R52" i="7"/>
  <c r="R52" i="10"/>
  <c r="R52" i="8"/>
  <c r="M52" i="1" s="1"/>
  <c r="R32" i="10"/>
  <c r="O32" i="1" s="1"/>
  <c r="R32" i="7"/>
  <c r="R32" i="8"/>
  <c r="R16" i="7"/>
  <c r="R16" i="10"/>
  <c r="R16" i="8"/>
  <c r="M16" i="1" s="1"/>
  <c r="G48" i="2"/>
  <c r="H68" i="6"/>
  <c r="G67" i="1"/>
  <c r="R67" i="9" s="1"/>
  <c r="S67" i="9" s="1"/>
  <c r="N59" i="1"/>
  <c r="R59" i="7"/>
  <c r="R59" i="10"/>
  <c r="O59" i="1" s="1"/>
  <c r="R59" i="8"/>
  <c r="M59" i="1" s="1"/>
  <c r="G51" i="1"/>
  <c r="R51" i="9" s="1"/>
  <c r="S51" i="9" s="1"/>
  <c r="R43" i="7"/>
  <c r="R43" i="10"/>
  <c r="R43" i="8"/>
  <c r="G35" i="1"/>
  <c r="R35" i="9" s="1"/>
  <c r="R27" i="7"/>
  <c r="R27" i="8"/>
  <c r="M27" i="1" s="1"/>
  <c r="R27" i="10"/>
  <c r="G19" i="1"/>
  <c r="R19" i="9" s="1"/>
  <c r="R15" i="8"/>
  <c r="M15" i="1" s="1"/>
  <c r="G43" i="2"/>
  <c r="S43" i="9" s="1"/>
  <c r="T43" i="9" s="1"/>
  <c r="G11" i="2"/>
  <c r="G66" i="1"/>
  <c r="R66" i="9" s="1"/>
  <c r="G62" i="1"/>
  <c r="R62" i="9" s="1"/>
  <c r="G58" i="1"/>
  <c r="R58" i="9" s="1"/>
  <c r="S58" i="9" s="1"/>
  <c r="T58" i="9" s="1"/>
  <c r="G54" i="1"/>
  <c r="R54" i="9" s="1"/>
  <c r="S54" i="9" s="1"/>
  <c r="T54" i="9" s="1"/>
  <c r="G50" i="1"/>
  <c r="R50" i="9" s="1"/>
  <c r="S50" i="9" s="1"/>
  <c r="T50" i="9" s="1"/>
  <c r="G46" i="1"/>
  <c r="R46" i="9" s="1"/>
  <c r="S46" i="9" s="1"/>
  <c r="T46" i="9" s="1"/>
  <c r="G42" i="1"/>
  <c r="R42" i="9" s="1"/>
  <c r="S42" i="9" s="1"/>
  <c r="T42" i="9" s="1"/>
  <c r="G38" i="1"/>
  <c r="R38" i="9" s="1"/>
  <c r="S38" i="9" s="1"/>
  <c r="T38" i="9" s="1"/>
  <c r="G34" i="1"/>
  <c r="R34" i="9" s="1"/>
  <c r="S34" i="9" s="1"/>
  <c r="T34" i="9" s="1"/>
  <c r="G30" i="1"/>
  <c r="R30" i="9" s="1"/>
  <c r="S30" i="9" s="1"/>
  <c r="T30" i="9" s="1"/>
  <c r="G26" i="1"/>
  <c r="R26" i="9" s="1"/>
  <c r="S26" i="9" s="1"/>
  <c r="T26" i="9" s="1"/>
  <c r="G22" i="1"/>
  <c r="R22" i="9" s="1"/>
  <c r="S22" i="9" s="1"/>
  <c r="T22" i="9" s="1"/>
  <c r="G18" i="1"/>
  <c r="R18" i="9" s="1"/>
  <c r="S18" i="9" s="1"/>
  <c r="T18" i="9" s="1"/>
  <c r="G14" i="1"/>
  <c r="R14" i="9" s="1"/>
  <c r="S14" i="9" s="1"/>
  <c r="T14" i="9" s="1"/>
  <c r="G10" i="1"/>
  <c r="R10" i="9" s="1"/>
  <c r="G66" i="2"/>
  <c r="G62" i="2"/>
  <c r="G58" i="2"/>
  <c r="G54" i="2"/>
  <c r="G50" i="2"/>
  <c r="G46" i="2"/>
  <c r="G42" i="2"/>
  <c r="G38" i="2"/>
  <c r="G34" i="2"/>
  <c r="G30" i="2"/>
  <c r="G26" i="2"/>
  <c r="G22" i="2"/>
  <c r="G18" i="2"/>
  <c r="G14" i="2"/>
  <c r="G10" i="2"/>
  <c r="R64" i="8"/>
  <c r="R64" i="7"/>
  <c r="L64" i="1" s="1"/>
  <c r="R64" i="10"/>
  <c r="O64" i="1" s="1"/>
  <c r="G60" i="1"/>
  <c r="R60" i="9" s="1"/>
  <c r="S60" i="9" s="1"/>
  <c r="T60" i="9" s="1"/>
  <c r="G44" i="1"/>
  <c r="R44" i="9" s="1"/>
  <c r="R36" i="8"/>
  <c r="M36" i="1" s="1"/>
  <c r="G28" i="1"/>
  <c r="R28" i="9" s="1"/>
  <c r="S28" i="9" s="1"/>
  <c r="T28" i="9" s="1"/>
  <c r="R20" i="8"/>
  <c r="R20" i="10"/>
  <c r="R20" i="7"/>
  <c r="G12" i="1"/>
  <c r="R12" i="9" s="1"/>
  <c r="G65" i="1"/>
  <c r="R65" i="9" s="1"/>
  <c r="G61" i="1"/>
  <c r="R61" i="9" s="1"/>
  <c r="G57" i="1"/>
  <c r="R57" i="9" s="1"/>
  <c r="G53" i="1"/>
  <c r="R53" i="9" s="1"/>
  <c r="G49" i="1"/>
  <c r="R49" i="9" s="1"/>
  <c r="G45" i="1"/>
  <c r="R45" i="9" s="1"/>
  <c r="G41" i="1"/>
  <c r="R41" i="9" s="1"/>
  <c r="G37" i="1"/>
  <c r="R37" i="9" s="1"/>
  <c r="G33" i="1"/>
  <c r="R33" i="9" s="1"/>
  <c r="G29" i="1"/>
  <c r="R29" i="9" s="1"/>
  <c r="G25" i="1"/>
  <c r="R25" i="9" s="1"/>
  <c r="G21" i="1"/>
  <c r="R21" i="9" s="1"/>
  <c r="G13" i="1"/>
  <c r="R13" i="9" s="1"/>
  <c r="G9" i="1"/>
  <c r="R9" i="9" s="1"/>
  <c r="G65" i="2"/>
  <c r="S65" i="9" s="1"/>
  <c r="G61" i="2"/>
  <c r="G57" i="2"/>
  <c r="G53" i="2"/>
  <c r="G49" i="2"/>
  <c r="G45" i="2"/>
  <c r="G41" i="2"/>
  <c r="S41" i="9" s="1"/>
  <c r="G37" i="2"/>
  <c r="G33" i="2"/>
  <c r="G29" i="2"/>
  <c r="G25" i="2"/>
  <c r="G21" i="2"/>
  <c r="G17" i="2"/>
  <c r="G13" i="2"/>
  <c r="G9" i="2"/>
  <c r="S12" i="9" l="1"/>
  <c r="T51" i="9"/>
  <c r="S8" i="9"/>
  <c r="S36" i="9"/>
  <c r="T36" i="9" s="1"/>
  <c r="S53" i="9"/>
  <c r="T53" i="9" s="1"/>
  <c r="S57" i="9"/>
  <c r="T57" i="9" s="1"/>
  <c r="S61" i="9"/>
  <c r="T61" i="9" s="1"/>
  <c r="S10" i="9"/>
  <c r="T10" i="9" s="1"/>
  <c r="R56" i="7"/>
  <c r="L56" i="1" s="1"/>
  <c r="R56" i="9"/>
  <c r="S56" i="9" s="1"/>
  <c r="T56" i="9" s="1"/>
  <c r="R17" i="8"/>
  <c r="S17" i="8" s="1"/>
  <c r="T17" i="8" s="1"/>
  <c r="R17" i="9"/>
  <c r="S17" i="9" s="1"/>
  <c r="T17" i="9" s="1"/>
  <c r="S13" i="9"/>
  <c r="T13" i="9" s="1"/>
  <c r="S21" i="9"/>
  <c r="T21" i="9" s="1"/>
  <c r="S40" i="9"/>
  <c r="T40" i="9" s="1"/>
  <c r="S24" i="9"/>
  <c r="T24" i="9" s="1"/>
  <c r="S37" i="9"/>
  <c r="T37" i="9" s="1"/>
  <c r="S15" i="9"/>
  <c r="T15" i="9" s="1"/>
  <c r="T12" i="9"/>
  <c r="T67" i="9"/>
  <c r="R31" i="7"/>
  <c r="L31" i="1" s="1"/>
  <c r="R31" i="9"/>
  <c r="S31" i="9" s="1"/>
  <c r="T31" i="9" s="1"/>
  <c r="R11" i="10"/>
  <c r="S11" i="10" s="1"/>
  <c r="T11" i="10" s="1"/>
  <c r="R11" i="9"/>
  <c r="S11" i="9" s="1"/>
  <c r="T11" i="9" s="1"/>
  <c r="R11" i="7"/>
  <c r="S11" i="7" s="1"/>
  <c r="T11" i="7" s="1"/>
  <c r="S25" i="9"/>
  <c r="T25" i="9" s="1"/>
  <c r="S35" i="9"/>
  <c r="T35" i="9" s="1"/>
  <c r="G16" i="2"/>
  <c r="S16" i="9" s="1"/>
  <c r="T16" i="9" s="1"/>
  <c r="S62" i="9"/>
  <c r="T62" i="9" s="1"/>
  <c r="S66" i="9"/>
  <c r="T66" i="9" s="1"/>
  <c r="S9" i="9"/>
  <c r="T9" i="9" s="1"/>
  <c r="S19" i="9"/>
  <c r="T19" i="9" s="1"/>
  <c r="S29" i="9"/>
  <c r="T29" i="9" s="1"/>
  <c r="S45" i="9"/>
  <c r="T45" i="9" s="1"/>
  <c r="R48" i="7"/>
  <c r="S48" i="7" s="1"/>
  <c r="T48" i="7" s="1"/>
  <c r="R48" i="9"/>
  <c r="S48" i="9" s="1"/>
  <c r="T48" i="9" s="1"/>
  <c r="R63" i="7"/>
  <c r="S63" i="7" s="1"/>
  <c r="T63" i="7" s="1"/>
  <c r="R63" i="9"/>
  <c r="S63" i="9" s="1"/>
  <c r="T63" i="9" s="1"/>
  <c r="S44" i="9"/>
  <c r="T44" i="9" s="1"/>
  <c r="R47" i="8"/>
  <c r="M47" i="1" s="1"/>
  <c r="R47" i="9"/>
  <c r="S47" i="9" s="1"/>
  <c r="T47" i="9" s="1"/>
  <c r="S33" i="9"/>
  <c r="T33" i="9" s="1"/>
  <c r="S49" i="9"/>
  <c r="T49" i="9" s="1"/>
  <c r="R36" i="10"/>
  <c r="S36" i="10" s="1"/>
  <c r="T36" i="10" s="1"/>
  <c r="R48" i="10"/>
  <c r="S48" i="10" s="1"/>
  <c r="T48" i="10" s="1"/>
  <c r="R36" i="7"/>
  <c r="L36" i="1" s="1"/>
  <c r="R63" i="8"/>
  <c r="S63" i="8" s="1"/>
  <c r="T63" i="8" s="1"/>
  <c r="R11" i="8"/>
  <c r="S11" i="8" s="1"/>
  <c r="T11" i="8" s="1"/>
  <c r="R56" i="10"/>
  <c r="O56" i="1" s="1"/>
  <c r="R31" i="8"/>
  <c r="S31" i="8" s="1"/>
  <c r="T31" i="8" s="1"/>
  <c r="R48" i="8"/>
  <c r="M48" i="1" s="1"/>
  <c r="R15" i="7"/>
  <c r="S15" i="7" s="1"/>
  <c r="T15" i="7" s="1"/>
  <c r="G64" i="2"/>
  <c r="R15" i="10"/>
  <c r="O15" i="1" s="1"/>
  <c r="R31" i="10"/>
  <c r="O31" i="1" s="1"/>
  <c r="R63" i="10"/>
  <c r="O63" i="1" s="1"/>
  <c r="R40" i="10"/>
  <c r="S40" i="10" s="1"/>
  <c r="T40" i="10" s="1"/>
  <c r="R24" i="10"/>
  <c r="O24" i="1" s="1"/>
  <c r="R56" i="8"/>
  <c r="S56" i="8" s="1"/>
  <c r="T56" i="8" s="1"/>
  <c r="G59" i="2"/>
  <c r="S59" i="9" s="1"/>
  <c r="T59" i="9" s="1"/>
  <c r="J20" i="6"/>
  <c r="G20" i="3" s="1"/>
  <c r="T20" i="9" s="1"/>
  <c r="G32" i="2"/>
  <c r="R40" i="8"/>
  <c r="M40" i="1" s="1"/>
  <c r="R40" i="7"/>
  <c r="S40" i="7" s="1"/>
  <c r="T40" i="7" s="1"/>
  <c r="G27" i="2"/>
  <c r="S27" i="9" s="1"/>
  <c r="T27" i="9" s="1"/>
  <c r="E31" i="4"/>
  <c r="I68" i="6"/>
  <c r="G39" i="2"/>
  <c r="G23" i="2"/>
  <c r="G55" i="2"/>
  <c r="R17" i="7"/>
  <c r="S17" i="7" s="1"/>
  <c r="T17" i="7" s="1"/>
  <c r="R17" i="10"/>
  <c r="O17" i="1" s="1"/>
  <c r="R24" i="7"/>
  <c r="S24" i="7" s="1"/>
  <c r="T24" i="7" s="1"/>
  <c r="R47" i="7"/>
  <c r="L47" i="1" s="1"/>
  <c r="R24" i="8"/>
  <c r="M24" i="1" s="1"/>
  <c r="G52" i="2"/>
  <c r="S52" i="9" s="1"/>
  <c r="J52" i="6"/>
  <c r="G52" i="3" s="1"/>
  <c r="R47" i="10"/>
  <c r="O47" i="1" s="1"/>
  <c r="S36" i="8"/>
  <c r="M36" i="2" s="1"/>
  <c r="R21" i="10"/>
  <c r="R21" i="7"/>
  <c r="R21" i="8"/>
  <c r="R37" i="10"/>
  <c r="O37" i="1" s="1"/>
  <c r="R37" i="8"/>
  <c r="N37" i="1"/>
  <c r="R37" i="7"/>
  <c r="R53" i="10"/>
  <c r="R53" i="7"/>
  <c r="R53" i="8"/>
  <c r="N20" i="1"/>
  <c r="R28" i="8"/>
  <c r="R28" i="7"/>
  <c r="R28" i="10"/>
  <c r="R18" i="7"/>
  <c r="R18" i="8"/>
  <c r="R18" i="10"/>
  <c r="R50" i="8"/>
  <c r="N50" i="1"/>
  <c r="R50" i="10"/>
  <c r="R50" i="7"/>
  <c r="L27" i="1"/>
  <c r="L43" i="1"/>
  <c r="S43" i="7"/>
  <c r="T43" i="7" s="1"/>
  <c r="O16" i="1"/>
  <c r="N52" i="1"/>
  <c r="O23" i="1"/>
  <c r="R25" i="7"/>
  <c r="R25" i="10"/>
  <c r="O25" i="1" s="1"/>
  <c r="R25" i="8"/>
  <c r="R41" i="8"/>
  <c r="R41" i="7"/>
  <c r="L41" i="1" s="1"/>
  <c r="R41" i="10"/>
  <c r="N41" i="1"/>
  <c r="R57" i="8"/>
  <c r="R57" i="10"/>
  <c r="R57" i="7"/>
  <c r="S20" i="7"/>
  <c r="L20" i="1"/>
  <c r="R44" i="7"/>
  <c r="R44" i="10"/>
  <c r="O44" i="1" s="1"/>
  <c r="R44" i="8"/>
  <c r="R38" i="10"/>
  <c r="R38" i="7"/>
  <c r="R38" i="8"/>
  <c r="N43" i="1"/>
  <c r="L59" i="1"/>
  <c r="R9" i="7"/>
  <c r="R9" i="10"/>
  <c r="R9" i="8"/>
  <c r="R29" i="10"/>
  <c r="R29" i="8"/>
  <c r="R29" i="7"/>
  <c r="R45" i="8"/>
  <c r="R45" i="7"/>
  <c r="R45" i="10"/>
  <c r="R61" i="8"/>
  <c r="R61" i="10"/>
  <c r="N61" i="1"/>
  <c r="R61" i="7"/>
  <c r="O20" i="1"/>
  <c r="S20" i="10"/>
  <c r="R60" i="7"/>
  <c r="L60" i="1" s="1"/>
  <c r="R60" i="10"/>
  <c r="O60" i="1" s="1"/>
  <c r="R60" i="8"/>
  <c r="N60" i="1"/>
  <c r="M64" i="1"/>
  <c r="R10" i="8"/>
  <c r="R10" i="10"/>
  <c r="R10" i="7"/>
  <c r="R26" i="8"/>
  <c r="R26" i="7"/>
  <c r="R26" i="10"/>
  <c r="R42" i="8"/>
  <c r="R42" i="7"/>
  <c r="L42" i="1" s="1"/>
  <c r="R42" i="10"/>
  <c r="R58" i="8"/>
  <c r="R58" i="10"/>
  <c r="R58" i="7"/>
  <c r="M43" i="1"/>
  <c r="S43" i="8"/>
  <c r="T43" i="8" s="1"/>
  <c r="R51" i="8"/>
  <c r="R51" i="7"/>
  <c r="L51" i="1" s="1"/>
  <c r="R51" i="10"/>
  <c r="L63" i="1"/>
  <c r="M32" i="1"/>
  <c r="N40" i="1"/>
  <c r="R8" i="7"/>
  <c r="R8" i="8"/>
  <c r="R8" i="10"/>
  <c r="N55" i="1"/>
  <c r="N36" i="1"/>
  <c r="R34" i="8"/>
  <c r="R34" i="10"/>
  <c r="R34" i="7"/>
  <c r="R66" i="10"/>
  <c r="S66" i="10" s="1"/>
  <c r="T66" i="10" s="1"/>
  <c r="N66" i="1"/>
  <c r="R66" i="8"/>
  <c r="M66" i="1" s="1"/>
  <c r="R66" i="7"/>
  <c r="L66" i="1" s="1"/>
  <c r="R19" i="7"/>
  <c r="R19" i="8"/>
  <c r="R19" i="10"/>
  <c r="N24" i="1"/>
  <c r="L39" i="1"/>
  <c r="G8" i="3"/>
  <c r="T8" i="9" s="1"/>
  <c r="R22" i="10"/>
  <c r="R22" i="7"/>
  <c r="R22" i="8"/>
  <c r="N22" i="1"/>
  <c r="R54" i="10"/>
  <c r="R54" i="7"/>
  <c r="R54" i="8"/>
  <c r="O27" i="1"/>
  <c r="R35" i="10"/>
  <c r="O35" i="1" s="1"/>
  <c r="R35" i="7"/>
  <c r="L35" i="1" s="1"/>
  <c r="R35" i="8"/>
  <c r="M35" i="1" s="1"/>
  <c r="L16" i="1"/>
  <c r="N32" i="1"/>
  <c r="L52" i="1"/>
  <c r="N39" i="1"/>
  <c r="R13" i="8"/>
  <c r="R13" i="7"/>
  <c r="N13" i="1"/>
  <c r="R13" i="10"/>
  <c r="R33" i="8"/>
  <c r="R33" i="10"/>
  <c r="O33" i="1" s="1"/>
  <c r="R33" i="7"/>
  <c r="R49" i="10"/>
  <c r="R49" i="7"/>
  <c r="R49" i="8"/>
  <c r="N65" i="1"/>
  <c r="R65" i="8"/>
  <c r="R65" i="7"/>
  <c r="R65" i="10"/>
  <c r="R12" i="10"/>
  <c r="R12" i="8"/>
  <c r="R12" i="7"/>
  <c r="M20" i="1"/>
  <c r="S20" i="8"/>
  <c r="N64" i="1"/>
  <c r="R14" i="10"/>
  <c r="R14" i="8"/>
  <c r="N14" i="1"/>
  <c r="R14" i="7"/>
  <c r="R30" i="10"/>
  <c r="R30" i="8"/>
  <c r="R30" i="7"/>
  <c r="R46" i="10"/>
  <c r="R46" i="7"/>
  <c r="L46" i="1" s="1"/>
  <c r="R46" i="8"/>
  <c r="R62" i="7"/>
  <c r="R62" i="8"/>
  <c r="R62" i="10"/>
  <c r="N62" i="1"/>
  <c r="N15" i="1"/>
  <c r="N27" i="1"/>
  <c r="O43" i="1"/>
  <c r="S43" i="10"/>
  <c r="T43" i="10" s="1"/>
  <c r="R67" i="7"/>
  <c r="R67" i="10"/>
  <c r="R67" i="8"/>
  <c r="N16" i="1"/>
  <c r="L32" i="1"/>
  <c r="O52" i="1"/>
  <c r="S15" i="8"/>
  <c r="M15" i="2" s="1"/>
  <c r="L23" i="1"/>
  <c r="D66" i="4"/>
  <c r="S56" i="7" l="1"/>
  <c r="T56" i="7" s="1"/>
  <c r="T20" i="7"/>
  <c r="L20" i="3" s="1"/>
  <c r="M17" i="1"/>
  <c r="T20" i="10"/>
  <c r="O20" i="3" s="1"/>
  <c r="T52" i="9"/>
  <c r="M11" i="1"/>
  <c r="S16" i="8"/>
  <c r="M16" i="2" s="1"/>
  <c r="L48" i="1"/>
  <c r="S16" i="7"/>
  <c r="T16" i="7" s="1"/>
  <c r="L16" i="3" s="1"/>
  <c r="T20" i="8"/>
  <c r="M20" i="3" s="1"/>
  <c r="O11" i="1"/>
  <c r="T15" i="8"/>
  <c r="M15" i="3" s="1"/>
  <c r="S36" i="7"/>
  <c r="T36" i="7" s="1"/>
  <c r="L36" i="3" s="1"/>
  <c r="T36" i="8"/>
  <c r="M36" i="3" s="1"/>
  <c r="N16" i="2"/>
  <c r="O48" i="1"/>
  <c r="S32" i="10"/>
  <c r="T32" i="10" s="1"/>
  <c r="O32" i="3" s="1"/>
  <c r="S32" i="9"/>
  <c r="T32" i="9" s="1"/>
  <c r="S47" i="8"/>
  <c r="L11" i="1"/>
  <c r="N24" i="2"/>
  <c r="T16" i="8"/>
  <c r="M16" i="3" s="1"/>
  <c r="S31" i="7"/>
  <c r="N48" i="2"/>
  <c r="S55" i="10"/>
  <c r="O55" i="2" s="1"/>
  <c r="S55" i="9"/>
  <c r="T55" i="9" s="1"/>
  <c r="O36" i="1"/>
  <c r="M63" i="1"/>
  <c r="N11" i="1"/>
  <c r="S64" i="10"/>
  <c r="O64" i="2" s="1"/>
  <c r="S64" i="9"/>
  <c r="T64" i="9" s="1"/>
  <c r="N64" i="3" s="1"/>
  <c r="N47" i="1"/>
  <c r="S23" i="9"/>
  <c r="T23" i="9" s="1"/>
  <c r="N23" i="3" s="1"/>
  <c r="S39" i="8"/>
  <c r="S39" i="9"/>
  <c r="T39" i="9" s="1"/>
  <c r="N39" i="3" s="1"/>
  <c r="S16" i="10"/>
  <c r="T16" i="10" s="1"/>
  <c r="O16" i="3" s="1"/>
  <c r="N17" i="1"/>
  <c r="N31" i="1"/>
  <c r="M31" i="1"/>
  <c r="S39" i="10"/>
  <c r="O40" i="1"/>
  <c r="S48" i="8"/>
  <c r="N56" i="1"/>
  <c r="S56" i="10"/>
  <c r="T56" i="10" s="1"/>
  <c r="O56" i="3" s="1"/>
  <c r="L15" i="1"/>
  <c r="S64" i="8"/>
  <c r="S59" i="7"/>
  <c r="S64" i="7"/>
  <c r="S31" i="10"/>
  <c r="S15" i="10"/>
  <c r="N48" i="1"/>
  <c r="N63" i="1"/>
  <c r="S63" i="10"/>
  <c r="S24" i="10"/>
  <c r="O24" i="2" s="1"/>
  <c r="S39" i="7"/>
  <c r="S59" i="8"/>
  <c r="S59" i="10"/>
  <c r="S41" i="7"/>
  <c r="N17" i="2"/>
  <c r="S32" i="7"/>
  <c r="S32" i="8"/>
  <c r="M56" i="1"/>
  <c r="S42" i="7"/>
  <c r="S24" i="8"/>
  <c r="L40" i="1"/>
  <c r="S40" i="8"/>
  <c r="N41" i="2"/>
  <c r="S25" i="10"/>
  <c r="N50" i="2"/>
  <c r="L24" i="1"/>
  <c r="S27" i="10"/>
  <c r="S27" i="8"/>
  <c r="S27" i="7"/>
  <c r="S23" i="10"/>
  <c r="S23" i="8"/>
  <c r="S23" i="7"/>
  <c r="N47" i="2"/>
  <c r="S47" i="10"/>
  <c r="S17" i="10"/>
  <c r="S37" i="10"/>
  <c r="S52" i="10"/>
  <c r="L17" i="1"/>
  <c r="S55" i="8"/>
  <c r="S55" i="7"/>
  <c r="S33" i="10"/>
  <c r="S60" i="10"/>
  <c r="S47" i="7"/>
  <c r="S52" i="7"/>
  <c r="N41" i="3"/>
  <c r="S35" i="8"/>
  <c r="S35" i="7"/>
  <c r="N48" i="3"/>
  <c r="S52" i="8"/>
  <c r="S66" i="8"/>
  <c r="J68" i="6"/>
  <c r="N14" i="2"/>
  <c r="N15" i="3"/>
  <c r="N15" i="2"/>
  <c r="S62" i="8"/>
  <c r="T62" i="8" s="1"/>
  <c r="M62" i="1"/>
  <c r="S30" i="8"/>
  <c r="T30" i="8" s="1"/>
  <c r="M30" i="1"/>
  <c r="S33" i="8"/>
  <c r="T33" i="8" s="1"/>
  <c r="M33" i="1"/>
  <c r="L54" i="1"/>
  <c r="S54" i="7"/>
  <c r="T54" i="7" s="1"/>
  <c r="L15" i="3"/>
  <c r="L15" i="2"/>
  <c r="S58" i="8"/>
  <c r="T58" i="8" s="1"/>
  <c r="M58" i="1"/>
  <c r="S26" i="8"/>
  <c r="T26" i="8" s="1"/>
  <c r="M26" i="1"/>
  <c r="N29" i="1"/>
  <c r="N9" i="1"/>
  <c r="S38" i="10"/>
  <c r="T38" i="10" s="1"/>
  <c r="O38" i="1"/>
  <c r="L20" i="2"/>
  <c r="N25" i="1"/>
  <c r="S18" i="7"/>
  <c r="T18" i="7" s="1"/>
  <c r="L18" i="1"/>
  <c r="M28" i="1"/>
  <c r="S28" i="8"/>
  <c r="T28" i="8" s="1"/>
  <c r="S21" i="8"/>
  <c r="T21" i="8" s="1"/>
  <c r="M21" i="1"/>
  <c r="M67" i="1"/>
  <c r="S67" i="8"/>
  <c r="T67" i="8" s="1"/>
  <c r="L62" i="1"/>
  <c r="S62" i="7"/>
  <c r="T62" i="7" s="1"/>
  <c r="S30" i="10"/>
  <c r="T30" i="10" s="1"/>
  <c r="O30" i="1"/>
  <c r="S65" i="10"/>
  <c r="T65" i="10" s="1"/>
  <c r="O65" i="1"/>
  <c r="N33" i="1"/>
  <c r="N35" i="1"/>
  <c r="S54" i="10"/>
  <c r="T54" i="10" s="1"/>
  <c r="O54" i="1"/>
  <c r="S19" i="8"/>
  <c r="T19" i="8" s="1"/>
  <c r="M19" i="1"/>
  <c r="M34" i="1"/>
  <c r="S34" i="8"/>
  <c r="T34" i="8" s="1"/>
  <c r="S44" i="10"/>
  <c r="T44" i="10" s="1"/>
  <c r="M8" i="1"/>
  <c r="R68" i="8"/>
  <c r="S8" i="8"/>
  <c r="T8" i="8" s="1"/>
  <c r="L58" i="1"/>
  <c r="S58" i="7"/>
  <c r="T58" i="7" s="1"/>
  <c r="S26" i="10"/>
  <c r="T26" i="10" s="1"/>
  <c r="O26" i="1"/>
  <c r="S10" i="7"/>
  <c r="T10" i="7" s="1"/>
  <c r="L10" i="1"/>
  <c r="O48" i="3"/>
  <c r="O48" i="2"/>
  <c r="O20" i="2"/>
  <c r="S61" i="10"/>
  <c r="T61" i="10" s="1"/>
  <c r="O61" i="1"/>
  <c r="S45" i="7"/>
  <c r="T45" i="7" s="1"/>
  <c r="L45" i="1"/>
  <c r="S29" i="8"/>
  <c r="T29" i="8" s="1"/>
  <c r="M29" i="1"/>
  <c r="S9" i="8"/>
  <c r="T9" i="8" s="1"/>
  <c r="M9" i="1"/>
  <c r="S60" i="7"/>
  <c r="T60" i="7" s="1"/>
  <c r="L40" i="2"/>
  <c r="L40" i="3"/>
  <c r="N43" i="3"/>
  <c r="N43" i="2"/>
  <c r="N38" i="1"/>
  <c r="L44" i="1"/>
  <c r="S44" i="7"/>
  <c r="T44" i="7" s="1"/>
  <c r="L57" i="1"/>
  <c r="S57" i="7"/>
  <c r="T57" i="7" s="1"/>
  <c r="S25" i="8"/>
  <c r="T25" i="8" s="1"/>
  <c r="M25" i="1"/>
  <c r="N52" i="2"/>
  <c r="N52" i="3"/>
  <c r="S50" i="7"/>
  <c r="T50" i="7" s="1"/>
  <c r="L50" i="1"/>
  <c r="N18" i="1"/>
  <c r="O28" i="1"/>
  <c r="S28" i="10"/>
  <c r="T28" i="10" s="1"/>
  <c r="N20" i="2"/>
  <c r="N20" i="3"/>
  <c r="S53" i="7"/>
  <c r="T53" i="7" s="1"/>
  <c r="L53" i="1"/>
  <c r="S37" i="8"/>
  <c r="T37" i="8" s="1"/>
  <c r="M37" i="1"/>
  <c r="L21" i="1"/>
  <c r="S21" i="7"/>
  <c r="T21" i="7" s="1"/>
  <c r="M56" i="3"/>
  <c r="M56" i="2"/>
  <c r="O40" i="3"/>
  <c r="O40" i="2"/>
  <c r="O67" i="1"/>
  <c r="S67" i="10"/>
  <c r="T67" i="10" s="1"/>
  <c r="M63" i="2"/>
  <c r="M63" i="3"/>
  <c r="N11" i="3"/>
  <c r="N11" i="2"/>
  <c r="N46" i="1"/>
  <c r="N30" i="1"/>
  <c r="S14" i="7"/>
  <c r="T14" i="7" s="1"/>
  <c r="L14" i="1"/>
  <c r="M12" i="1"/>
  <c r="S12" i="8"/>
  <c r="T12" i="8" s="1"/>
  <c r="L65" i="1"/>
  <c r="S65" i="7"/>
  <c r="T65" i="7" s="1"/>
  <c r="S49" i="7"/>
  <c r="T49" i="7" s="1"/>
  <c r="L49" i="1"/>
  <c r="S33" i="7"/>
  <c r="T33" i="7" s="1"/>
  <c r="L33" i="1"/>
  <c r="M17" i="3"/>
  <c r="M17" i="2"/>
  <c r="S13" i="8"/>
  <c r="T13" i="8" s="1"/>
  <c r="M13" i="1"/>
  <c r="N54" i="1"/>
  <c r="S19" i="7"/>
  <c r="T19" i="7" s="1"/>
  <c r="L19" i="1"/>
  <c r="N34" i="1"/>
  <c r="N8" i="1"/>
  <c r="R68" i="9"/>
  <c r="L24" i="2"/>
  <c r="L24" i="3"/>
  <c r="L63" i="3"/>
  <c r="L63" i="2"/>
  <c r="S51" i="8"/>
  <c r="T51" i="8" s="1"/>
  <c r="M51" i="1"/>
  <c r="M43" i="2"/>
  <c r="M43" i="3"/>
  <c r="N58" i="1"/>
  <c r="N42" i="1"/>
  <c r="L26" i="1"/>
  <c r="S26" i="7"/>
  <c r="T26" i="7" s="1"/>
  <c r="N10" i="1"/>
  <c r="M60" i="1"/>
  <c r="S60" i="8"/>
  <c r="T60" i="8" s="1"/>
  <c r="S61" i="8"/>
  <c r="T61" i="8" s="1"/>
  <c r="M61" i="1"/>
  <c r="S45" i="8"/>
  <c r="T45" i="8" s="1"/>
  <c r="M45" i="1"/>
  <c r="S29" i="10"/>
  <c r="T29" i="10" s="1"/>
  <c r="O29" i="1"/>
  <c r="S9" i="10"/>
  <c r="T9" i="10" s="1"/>
  <c r="O9" i="1"/>
  <c r="N16" i="3"/>
  <c r="S38" i="8"/>
  <c r="T38" i="8" s="1"/>
  <c r="M38" i="1"/>
  <c r="N44" i="1"/>
  <c r="S57" i="10"/>
  <c r="T57" i="10" s="1"/>
  <c r="O57" i="1"/>
  <c r="S41" i="10"/>
  <c r="T41" i="10" s="1"/>
  <c r="O41" i="1"/>
  <c r="S50" i="10"/>
  <c r="T50" i="10" s="1"/>
  <c r="O50" i="1"/>
  <c r="O18" i="1"/>
  <c r="S18" i="10"/>
  <c r="T18" i="10" s="1"/>
  <c r="S46" i="7"/>
  <c r="T46" i="7" s="1"/>
  <c r="N28" i="1"/>
  <c r="S53" i="10"/>
  <c r="T53" i="10" s="1"/>
  <c r="O53" i="1"/>
  <c r="O21" i="1"/>
  <c r="S21" i="10"/>
  <c r="T21" i="10" s="1"/>
  <c r="N67" i="1"/>
  <c r="S14" i="8"/>
  <c r="T14" i="8" s="1"/>
  <c r="M14" i="1"/>
  <c r="O12" i="1"/>
  <c r="S12" i="10"/>
  <c r="T12" i="10" s="1"/>
  <c r="N49" i="1"/>
  <c r="S22" i="7"/>
  <c r="T22" i="7" s="1"/>
  <c r="L22" i="1"/>
  <c r="S35" i="10"/>
  <c r="T35" i="10" s="1"/>
  <c r="N19" i="1"/>
  <c r="O34" i="1"/>
  <c r="S34" i="10"/>
  <c r="T34" i="10" s="1"/>
  <c r="O8" i="1"/>
  <c r="S8" i="10"/>
  <c r="T8" i="10" s="1"/>
  <c r="R68" i="10"/>
  <c r="O51" i="1"/>
  <c r="S51" i="10"/>
  <c r="T51" i="10" s="1"/>
  <c r="S42" i="8"/>
  <c r="T42" i="8" s="1"/>
  <c r="M42" i="1"/>
  <c r="S10" i="8"/>
  <c r="T10" i="8" s="1"/>
  <c r="M10" i="1"/>
  <c r="N45" i="1"/>
  <c r="S57" i="8"/>
  <c r="T57" i="8" s="1"/>
  <c r="M57" i="1"/>
  <c r="S41" i="8"/>
  <c r="T41" i="8" s="1"/>
  <c r="M41" i="1"/>
  <c r="S50" i="8"/>
  <c r="T50" i="8" s="1"/>
  <c r="M50" i="1"/>
  <c r="S53" i="8"/>
  <c r="T53" i="8" s="1"/>
  <c r="M53" i="1"/>
  <c r="N27" i="2"/>
  <c r="N27" i="3"/>
  <c r="S46" i="10"/>
  <c r="T46" i="10" s="1"/>
  <c r="O46" i="1"/>
  <c r="S14" i="10"/>
  <c r="T14" i="10" s="1"/>
  <c r="O14" i="1"/>
  <c r="L12" i="1"/>
  <c r="S12" i="7"/>
  <c r="T12" i="7" s="1"/>
  <c r="S49" i="8"/>
  <c r="T49" i="8" s="1"/>
  <c r="M49" i="1"/>
  <c r="L13" i="1"/>
  <c r="S13" i="7"/>
  <c r="T13" i="7" s="1"/>
  <c r="O11" i="2"/>
  <c r="O11" i="3"/>
  <c r="S22" i="10"/>
  <c r="T22" i="10" s="1"/>
  <c r="O22" i="1"/>
  <c r="N31" i="2"/>
  <c r="N31" i="3"/>
  <c r="O66" i="1"/>
  <c r="N36" i="3"/>
  <c r="N36" i="2"/>
  <c r="N56" i="2"/>
  <c r="N56" i="3"/>
  <c r="L11" i="3"/>
  <c r="L11" i="2"/>
  <c r="S42" i="10"/>
  <c r="T42" i="10" s="1"/>
  <c r="O42" i="1"/>
  <c r="N24" i="3"/>
  <c r="L67" i="1"/>
  <c r="S67" i="7"/>
  <c r="T67" i="7" s="1"/>
  <c r="O43" i="3"/>
  <c r="O43" i="2"/>
  <c r="N59" i="3"/>
  <c r="N59" i="2"/>
  <c r="S62" i="10"/>
  <c r="T62" i="10" s="1"/>
  <c r="O62" i="1"/>
  <c r="S46" i="8"/>
  <c r="T46" i="8" s="1"/>
  <c r="M46" i="1"/>
  <c r="S30" i="7"/>
  <c r="T30" i="7" s="1"/>
  <c r="L30" i="1"/>
  <c r="L48" i="2"/>
  <c r="L48" i="3"/>
  <c r="M20" i="2"/>
  <c r="N12" i="1"/>
  <c r="S65" i="8"/>
  <c r="T65" i="8" s="1"/>
  <c r="M65" i="1"/>
  <c r="S49" i="10"/>
  <c r="T49" i="10" s="1"/>
  <c r="O49" i="1"/>
  <c r="S13" i="10"/>
  <c r="T13" i="10" s="1"/>
  <c r="O13" i="1"/>
  <c r="N63" i="3"/>
  <c r="N63" i="2"/>
  <c r="M54" i="1"/>
  <c r="S54" i="8"/>
  <c r="T54" i="8" s="1"/>
  <c r="S22" i="8"/>
  <c r="T22" i="8" s="1"/>
  <c r="M22" i="1"/>
  <c r="S51" i="7"/>
  <c r="T51" i="7" s="1"/>
  <c r="S19" i="10"/>
  <c r="T19" i="10" s="1"/>
  <c r="O19" i="1"/>
  <c r="L34" i="1"/>
  <c r="S34" i="7"/>
  <c r="T34" i="7" s="1"/>
  <c r="L17" i="2"/>
  <c r="L17" i="3"/>
  <c r="S8" i="7"/>
  <c r="T8" i="7" s="1"/>
  <c r="L8" i="1"/>
  <c r="R68" i="7"/>
  <c r="N40" i="2"/>
  <c r="N40" i="3"/>
  <c r="N51" i="1"/>
  <c r="S58" i="10"/>
  <c r="T58" i="10" s="1"/>
  <c r="O58" i="1"/>
  <c r="N26" i="1"/>
  <c r="S10" i="10"/>
  <c r="T10" i="10" s="1"/>
  <c r="O10" i="1"/>
  <c r="O36" i="3"/>
  <c r="O36" i="2"/>
  <c r="S61" i="7"/>
  <c r="T61" i="7" s="1"/>
  <c r="L61" i="1"/>
  <c r="S45" i="10"/>
  <c r="T45" i="10" s="1"/>
  <c r="O45" i="1"/>
  <c r="L29" i="1"/>
  <c r="S29" i="7"/>
  <c r="T29" i="7" s="1"/>
  <c r="S9" i="7"/>
  <c r="T9" i="7" s="1"/>
  <c r="L9" i="1"/>
  <c r="L56" i="2"/>
  <c r="L56" i="3"/>
  <c r="M31" i="3"/>
  <c r="M31" i="2"/>
  <c r="L38" i="1"/>
  <c r="S38" i="7"/>
  <c r="T38" i="7" s="1"/>
  <c r="S66" i="7"/>
  <c r="T66" i="7" s="1"/>
  <c r="M44" i="1"/>
  <c r="S44" i="8"/>
  <c r="T44" i="8" s="1"/>
  <c r="N57" i="1"/>
  <c r="L25" i="1"/>
  <c r="S25" i="7"/>
  <c r="T25" i="7" s="1"/>
  <c r="L43" i="2"/>
  <c r="L43" i="3"/>
  <c r="M11" i="2"/>
  <c r="M11" i="3"/>
  <c r="S18" i="8"/>
  <c r="T18" i="8" s="1"/>
  <c r="M18" i="1"/>
  <c r="L28" i="1"/>
  <c r="S28" i="7"/>
  <c r="T28" i="7" s="1"/>
  <c r="N53" i="1"/>
  <c r="L37" i="1"/>
  <c r="S37" i="7"/>
  <c r="T37" i="7" s="1"/>
  <c r="N21" i="1"/>
  <c r="H21" i="4"/>
  <c r="F21" i="4"/>
  <c r="D21" i="4"/>
  <c r="L16" i="2" l="1"/>
  <c r="O56" i="2"/>
  <c r="L36" i="2"/>
  <c r="N55" i="2"/>
  <c r="T64" i="10"/>
  <c r="O64" i="3" s="1"/>
  <c r="N32" i="2"/>
  <c r="O32" i="2"/>
  <c r="L55" i="2"/>
  <c r="T55" i="7"/>
  <c r="L55" i="3" s="1"/>
  <c r="T23" i="7"/>
  <c r="L23" i="3" s="1"/>
  <c r="O16" i="2"/>
  <c r="L27" i="2"/>
  <c r="T27" i="7"/>
  <c r="L27" i="3" s="1"/>
  <c r="L64" i="2"/>
  <c r="T64" i="7"/>
  <c r="L64" i="3" s="1"/>
  <c r="M27" i="2"/>
  <c r="T27" i="8"/>
  <c r="M27" i="3" s="1"/>
  <c r="L59" i="2"/>
  <c r="T59" i="7"/>
  <c r="L59" i="3" s="1"/>
  <c r="M59" i="2"/>
  <c r="T59" i="8"/>
  <c r="M59" i="3" s="1"/>
  <c r="M39" i="2"/>
  <c r="T39" i="8"/>
  <c r="M39" i="3" s="1"/>
  <c r="M23" i="2"/>
  <c r="T23" i="8"/>
  <c r="M23" i="3" s="1"/>
  <c r="M35" i="2"/>
  <c r="T35" i="8"/>
  <c r="M35" i="3" s="1"/>
  <c r="L42" i="2"/>
  <c r="T42" i="7"/>
  <c r="L42" i="3" s="1"/>
  <c r="M55" i="2"/>
  <c r="T55" i="8"/>
  <c r="M55" i="3" s="1"/>
  <c r="M47" i="2"/>
  <c r="T47" i="8"/>
  <c r="M47" i="3" s="1"/>
  <c r="L52" i="2"/>
  <c r="T52" i="7"/>
  <c r="L52" i="3" s="1"/>
  <c r="L39" i="2"/>
  <c r="T39" i="7"/>
  <c r="L39" i="3" s="1"/>
  <c r="N23" i="2"/>
  <c r="T64" i="8"/>
  <c r="M64" i="3" s="1"/>
  <c r="M40" i="2"/>
  <c r="T40" i="8"/>
  <c r="M40" i="3" s="1"/>
  <c r="M24" i="2"/>
  <c r="T24" i="8"/>
  <c r="M24" i="3" s="1"/>
  <c r="L47" i="2"/>
  <c r="T47" i="7"/>
  <c r="L47" i="3" s="1"/>
  <c r="T32" i="8"/>
  <c r="M32" i="3" s="1"/>
  <c r="T55" i="10"/>
  <c r="O55" i="3" s="1"/>
  <c r="L41" i="2"/>
  <c r="T41" i="7"/>
  <c r="L41" i="3" s="1"/>
  <c r="T66" i="8"/>
  <c r="M66" i="3" s="1"/>
  <c r="M52" i="2"/>
  <c r="T52" i="8"/>
  <c r="M52" i="3" s="1"/>
  <c r="L31" i="2"/>
  <c r="T31" i="7"/>
  <c r="L31" i="3" s="1"/>
  <c r="L35" i="2"/>
  <c r="T35" i="7"/>
  <c r="L35" i="3" s="1"/>
  <c r="M48" i="2"/>
  <c r="T48" i="8"/>
  <c r="M48" i="3" s="1"/>
  <c r="N39" i="2"/>
  <c r="L32" i="2"/>
  <c r="T32" i="7"/>
  <c r="L32" i="3" s="1"/>
  <c r="T23" i="10"/>
  <c r="O23" i="3" s="1"/>
  <c r="O33" i="2"/>
  <c r="T33" i="10"/>
  <c r="O33" i="3" s="1"/>
  <c r="T15" i="10"/>
  <c r="O15" i="3" s="1"/>
  <c r="T27" i="10"/>
  <c r="O27" i="3" s="1"/>
  <c r="O31" i="2"/>
  <c r="T31" i="10"/>
  <c r="O31" i="3" s="1"/>
  <c r="O39" i="2"/>
  <c r="T39" i="10"/>
  <c r="O39" i="3" s="1"/>
  <c r="O52" i="2"/>
  <c r="T52" i="10"/>
  <c r="O52" i="3" s="1"/>
  <c r="O37" i="2"/>
  <c r="T37" i="10"/>
  <c r="O37" i="3" s="1"/>
  <c r="O25" i="2"/>
  <c r="T25" i="10"/>
  <c r="O25" i="3" s="1"/>
  <c r="O59" i="2"/>
  <c r="T59" i="10"/>
  <c r="O59" i="3" s="1"/>
  <c r="O17" i="2"/>
  <c r="T17" i="10"/>
  <c r="O17" i="3" s="1"/>
  <c r="O47" i="2"/>
  <c r="T47" i="10"/>
  <c r="O47" i="3" s="1"/>
  <c r="T24" i="10"/>
  <c r="O24" i="3" s="1"/>
  <c r="O63" i="2"/>
  <c r="T63" i="10"/>
  <c r="O63" i="3" s="1"/>
  <c r="O60" i="2"/>
  <c r="T60" i="10"/>
  <c r="O60" i="3" s="1"/>
  <c r="N32" i="3"/>
  <c r="N64" i="2"/>
  <c r="M64" i="2"/>
  <c r="N55" i="3"/>
  <c r="O15" i="2"/>
  <c r="O23" i="2"/>
  <c r="F22" i="4"/>
  <c r="N47" i="3"/>
  <c r="N17" i="3"/>
  <c r="M32" i="2"/>
  <c r="O27" i="2"/>
  <c r="N50" i="3"/>
  <c r="L23" i="2"/>
  <c r="N14" i="3"/>
  <c r="H22" i="4"/>
  <c r="M66" i="2"/>
  <c r="L37" i="3"/>
  <c r="L37" i="2"/>
  <c r="L28" i="2"/>
  <c r="L28" i="3"/>
  <c r="O45" i="3"/>
  <c r="O45" i="2"/>
  <c r="N12" i="2"/>
  <c r="N12" i="3"/>
  <c r="M41" i="2"/>
  <c r="M41" i="3"/>
  <c r="M10" i="3"/>
  <c r="M10" i="2"/>
  <c r="O8" i="2"/>
  <c r="S68" i="10"/>
  <c r="L22" i="2"/>
  <c r="L22" i="3"/>
  <c r="L46" i="2"/>
  <c r="L46" i="3"/>
  <c r="O57" i="3"/>
  <c r="O57" i="2"/>
  <c r="L49" i="3"/>
  <c r="L49" i="2"/>
  <c r="N46" i="3"/>
  <c r="N46" i="2"/>
  <c r="O28" i="2"/>
  <c r="O28" i="3"/>
  <c r="L60" i="2"/>
  <c r="L60" i="3"/>
  <c r="L45" i="3"/>
  <c r="L45" i="2"/>
  <c r="L10" i="3"/>
  <c r="L10" i="2"/>
  <c r="M19" i="3"/>
  <c r="M19" i="2"/>
  <c r="M67" i="2"/>
  <c r="M67" i="3"/>
  <c r="N25" i="3"/>
  <c r="N25" i="2"/>
  <c r="L25" i="2"/>
  <c r="L25" i="3"/>
  <c r="L29" i="2"/>
  <c r="L29" i="3"/>
  <c r="O10" i="3"/>
  <c r="O10" i="2"/>
  <c r="O42" i="2"/>
  <c r="O42" i="3"/>
  <c r="M49" i="3"/>
  <c r="M49" i="2"/>
  <c r="O51" i="3"/>
  <c r="O51" i="2"/>
  <c r="O53" i="3"/>
  <c r="O53" i="2"/>
  <c r="M38" i="3"/>
  <c r="M38" i="2"/>
  <c r="O9" i="2"/>
  <c r="O9" i="3"/>
  <c r="L26" i="3"/>
  <c r="L26" i="2"/>
  <c r="L19" i="2"/>
  <c r="L19" i="3"/>
  <c r="N54" i="2"/>
  <c r="N54" i="3"/>
  <c r="L65" i="3"/>
  <c r="L65" i="2"/>
  <c r="L14" i="2"/>
  <c r="L14" i="3"/>
  <c r="L53" i="3"/>
  <c r="L53" i="2"/>
  <c r="L50" i="3"/>
  <c r="L50" i="2"/>
  <c r="M25" i="2"/>
  <c r="M25" i="3"/>
  <c r="M8" i="2"/>
  <c r="S68" i="8"/>
  <c r="M34" i="2"/>
  <c r="M34" i="3"/>
  <c r="O54" i="2"/>
  <c r="O54" i="3"/>
  <c r="O65" i="2"/>
  <c r="O65" i="3"/>
  <c r="O30" i="3"/>
  <c r="O30" i="2"/>
  <c r="M26" i="3"/>
  <c r="M26" i="2"/>
  <c r="M30" i="3"/>
  <c r="M30" i="2"/>
  <c r="N21" i="2"/>
  <c r="N21" i="3"/>
  <c r="N53" i="2"/>
  <c r="N53" i="3"/>
  <c r="N37" i="2"/>
  <c r="N37" i="3"/>
  <c r="L61" i="2"/>
  <c r="L61" i="3"/>
  <c r="N51" i="2"/>
  <c r="N51" i="3"/>
  <c r="N62" i="2"/>
  <c r="N62" i="3"/>
  <c r="M22" i="3"/>
  <c r="M22" i="2"/>
  <c r="O13" i="2"/>
  <c r="O13" i="3"/>
  <c r="M65" i="2"/>
  <c r="M65" i="3"/>
  <c r="L30" i="2"/>
  <c r="L30" i="3"/>
  <c r="O62" i="3"/>
  <c r="O62" i="2"/>
  <c r="L13" i="3"/>
  <c r="L13" i="2"/>
  <c r="L12" i="3"/>
  <c r="L12" i="2"/>
  <c r="N61" i="2"/>
  <c r="N61" i="3"/>
  <c r="M50" i="3"/>
  <c r="M50" i="2"/>
  <c r="M57" i="2"/>
  <c r="M57" i="3"/>
  <c r="M42" i="3"/>
  <c r="M42" i="2"/>
  <c r="O34" i="2"/>
  <c r="O34" i="3"/>
  <c r="O35" i="2"/>
  <c r="O35" i="3"/>
  <c r="N67" i="3"/>
  <c r="N67" i="2"/>
  <c r="O21" i="2"/>
  <c r="O21" i="3"/>
  <c r="N28" i="2"/>
  <c r="N28" i="3"/>
  <c r="O41" i="2"/>
  <c r="O41" i="3"/>
  <c r="N44" i="2"/>
  <c r="N44" i="3"/>
  <c r="N22" i="2"/>
  <c r="N22" i="3"/>
  <c r="N58" i="3"/>
  <c r="N58" i="2"/>
  <c r="M51" i="2"/>
  <c r="M51" i="3"/>
  <c r="M13" i="2"/>
  <c r="M13" i="3"/>
  <c r="L33" i="3"/>
  <c r="L33" i="2"/>
  <c r="N30" i="3"/>
  <c r="N30" i="2"/>
  <c r="O67" i="3"/>
  <c r="O67" i="2"/>
  <c r="L57" i="2"/>
  <c r="L57" i="3"/>
  <c r="N38" i="3"/>
  <c r="N38" i="2"/>
  <c r="M29" i="3"/>
  <c r="M29" i="2"/>
  <c r="O61" i="3"/>
  <c r="O61" i="2"/>
  <c r="O26" i="2"/>
  <c r="O26" i="3"/>
  <c r="N33" i="2"/>
  <c r="N33" i="3"/>
  <c r="L62" i="3"/>
  <c r="L62" i="2"/>
  <c r="N29" i="3"/>
  <c r="N29" i="2"/>
  <c r="L54" i="3"/>
  <c r="L54" i="2"/>
  <c r="M18" i="3"/>
  <c r="M18" i="2"/>
  <c r="L38" i="3"/>
  <c r="L38" i="2"/>
  <c r="L9" i="2"/>
  <c r="L9" i="3"/>
  <c r="O49" i="3"/>
  <c r="O49" i="2"/>
  <c r="M46" i="3"/>
  <c r="M46" i="2"/>
  <c r="M53" i="3"/>
  <c r="M53" i="2"/>
  <c r="M14" i="3"/>
  <c r="M14" i="2"/>
  <c r="O50" i="2"/>
  <c r="O50" i="3"/>
  <c r="M60" i="2"/>
  <c r="M60" i="3"/>
  <c r="N8" i="2"/>
  <c r="S68" i="9"/>
  <c r="L21" i="3"/>
  <c r="L21" i="2"/>
  <c r="L44" i="3"/>
  <c r="L44" i="2"/>
  <c r="M9" i="2"/>
  <c r="M9" i="3"/>
  <c r="O44" i="2"/>
  <c r="O44" i="3"/>
  <c r="M28" i="3"/>
  <c r="M28" i="2"/>
  <c r="N9" i="3"/>
  <c r="N9" i="2"/>
  <c r="M44" i="3"/>
  <c r="M44" i="2"/>
  <c r="O58" i="3"/>
  <c r="O58" i="2"/>
  <c r="O66" i="2"/>
  <c r="O66" i="3"/>
  <c r="O14" i="3"/>
  <c r="O14" i="2"/>
  <c r="N45" i="3"/>
  <c r="N45" i="2"/>
  <c r="N19" i="3"/>
  <c r="N19" i="2"/>
  <c r="O12" i="2"/>
  <c r="O12" i="3"/>
  <c r="N13" i="2"/>
  <c r="N13" i="3"/>
  <c r="O18" i="2"/>
  <c r="O18" i="3"/>
  <c r="M45" i="3"/>
  <c r="M45" i="2"/>
  <c r="N57" i="2"/>
  <c r="N57" i="3"/>
  <c r="L66" i="3"/>
  <c r="L66" i="2"/>
  <c r="N26" i="3"/>
  <c r="N26" i="2"/>
  <c r="L8" i="2"/>
  <c r="S68" i="7"/>
  <c r="L34" i="3"/>
  <c r="L34" i="2"/>
  <c r="O19" i="3"/>
  <c r="O19" i="2"/>
  <c r="L51" i="2"/>
  <c r="L51" i="3"/>
  <c r="M54" i="3"/>
  <c r="M54" i="2"/>
  <c r="L67" i="2"/>
  <c r="L67" i="3"/>
  <c r="O22" i="3"/>
  <c r="O22" i="2"/>
  <c r="O46" i="3"/>
  <c r="O46" i="2"/>
  <c r="N49" i="3"/>
  <c r="N49" i="2"/>
  <c r="N66" i="2"/>
  <c r="N66" i="3"/>
  <c r="N60" i="2"/>
  <c r="N60" i="3"/>
  <c r="O29" i="3"/>
  <c r="O29" i="2"/>
  <c r="M61" i="3"/>
  <c r="M61" i="2"/>
  <c r="N10" i="3"/>
  <c r="N10" i="2"/>
  <c r="N42" i="3"/>
  <c r="N42" i="2"/>
  <c r="N34" i="3"/>
  <c r="N34" i="2"/>
  <c r="M12" i="3"/>
  <c r="M12" i="2"/>
  <c r="M37" i="3"/>
  <c r="M37" i="2"/>
  <c r="N18" i="3"/>
  <c r="N18" i="2"/>
  <c r="L58" i="3"/>
  <c r="L58" i="2"/>
  <c r="N65" i="2"/>
  <c r="N65" i="3"/>
  <c r="N35" i="3"/>
  <c r="N35" i="2"/>
  <c r="M21" i="3"/>
  <c r="M21" i="2"/>
  <c r="L18" i="2"/>
  <c r="L18" i="3"/>
  <c r="O38" i="2"/>
  <c r="O38" i="3"/>
  <c r="M58" i="3"/>
  <c r="M58" i="2"/>
  <c r="M33" i="2"/>
  <c r="M33" i="3"/>
  <c r="M62" i="3"/>
  <c r="M62" i="2"/>
  <c r="I46" i="4"/>
  <c r="L68" i="2" l="1"/>
  <c r="N8" i="3"/>
  <c r="N68" i="3" s="1"/>
  <c r="T68" i="9"/>
  <c r="N68" i="2"/>
  <c r="M68" i="2"/>
  <c r="O8" i="3"/>
  <c r="O68" i="3" s="1"/>
  <c r="T68" i="10"/>
  <c r="T68" i="8"/>
  <c r="M8" i="3"/>
  <c r="M68" i="3" s="1"/>
  <c r="L8" i="3"/>
  <c r="L68" i="3" s="1"/>
  <c r="T68" i="7"/>
  <c r="O68" i="2"/>
  <c r="G44" i="4"/>
  <c r="G26" i="4"/>
  <c r="E40" i="4"/>
  <c r="E20" i="4"/>
  <c r="I29" i="4"/>
  <c r="E32" i="4"/>
  <c r="G14" i="4"/>
  <c r="G35" i="4"/>
  <c r="I18" i="4"/>
  <c r="I38" i="4"/>
  <c r="E15" i="4"/>
  <c r="E36" i="4"/>
  <c r="G19" i="4"/>
  <c r="G39" i="4"/>
  <c r="I43" i="4"/>
  <c r="E27" i="4"/>
  <c r="E45" i="4"/>
  <c r="G31" i="4"/>
  <c r="I13" i="4"/>
  <c r="I34" i="4"/>
  <c r="E12" i="4"/>
  <c r="E17" i="4"/>
  <c r="E28" i="4"/>
  <c r="E33" i="4"/>
  <c r="E37" i="4"/>
  <c r="E42" i="4"/>
  <c r="E46" i="4"/>
  <c r="G15" i="4"/>
  <c r="G20" i="4"/>
  <c r="G27" i="4"/>
  <c r="G32" i="4"/>
  <c r="G36" i="4"/>
  <c r="G40" i="4"/>
  <c r="G45" i="4"/>
  <c r="I14" i="4"/>
  <c r="I19" i="4"/>
  <c r="I31" i="4"/>
  <c r="I35" i="4"/>
  <c r="I39" i="4"/>
  <c r="I44" i="4"/>
  <c r="E13" i="4"/>
  <c r="E18" i="4"/>
  <c r="E25" i="4"/>
  <c r="E29" i="4"/>
  <c r="E34" i="4"/>
  <c r="E38" i="4"/>
  <c r="E43" i="4"/>
  <c r="G12" i="4"/>
  <c r="G17" i="4"/>
  <c r="G24" i="4"/>
  <c r="G28" i="4"/>
  <c r="G33" i="4"/>
  <c r="G37" i="4"/>
  <c r="G42" i="4"/>
  <c r="G46" i="4"/>
  <c r="I15" i="4"/>
  <c r="I20" i="4"/>
  <c r="I27" i="4"/>
  <c r="I32" i="4"/>
  <c r="I36" i="4"/>
  <c r="I40" i="4"/>
  <c r="I45" i="4"/>
  <c r="E14" i="4"/>
  <c r="E19" i="4"/>
  <c r="E35" i="4"/>
  <c r="E39" i="4"/>
  <c r="E44" i="4"/>
  <c r="G13" i="4"/>
  <c r="G18" i="4"/>
  <c r="G29" i="4"/>
  <c r="G34" i="4"/>
  <c r="G38" i="4"/>
  <c r="G43" i="4"/>
  <c r="I12" i="4"/>
  <c r="I17" i="4"/>
  <c r="I24" i="4"/>
  <c r="I33" i="4"/>
  <c r="I37" i="4"/>
  <c r="I42" i="4"/>
  <c r="E26" i="4"/>
  <c r="G68" i="1"/>
  <c r="G25" i="4"/>
  <c r="E24" i="4"/>
  <c r="I26" i="4"/>
  <c r="I25" i="4"/>
  <c r="G68" i="2"/>
  <c r="G68" i="3"/>
  <c r="I28" i="4"/>
  <c r="G21" i="4" l="1"/>
  <c r="C21" i="4"/>
  <c r="D22" i="4" s="1"/>
  <c r="I21" i="4"/>
  <c r="E21" i="4"/>
  <c r="O68" i="1"/>
  <c r="M68" i="1"/>
  <c r="N68" i="1"/>
  <c r="L68" i="1"/>
  <c r="I22" i="4" l="1"/>
  <c r="E22" i="4"/>
  <c r="G22" i="4"/>
</calcChain>
</file>

<file path=xl/sharedStrings.xml><?xml version="1.0" encoding="utf-8"?>
<sst xmlns="http://schemas.openxmlformats.org/spreadsheetml/2006/main" count="25250" uniqueCount="206">
  <si>
    <t>July</t>
  </si>
  <si>
    <t>September</t>
  </si>
  <si>
    <t>February</t>
  </si>
  <si>
    <t>May</t>
  </si>
  <si>
    <t>Summer</t>
  </si>
  <si>
    <t>Cross-Enrol</t>
  </si>
  <si>
    <t>Standard</t>
  </si>
  <si>
    <t>Cont Ed</t>
  </si>
  <si>
    <t>Alternate</t>
  </si>
  <si>
    <t>DL</t>
  </si>
  <si>
    <t>Level 1</t>
  </si>
  <si>
    <t>Level 2</t>
  </si>
  <si>
    <t>Level 3</t>
  </si>
  <si>
    <t>ELL</t>
  </si>
  <si>
    <t>Aboriginal</t>
  </si>
  <si>
    <t>Adult</t>
  </si>
  <si>
    <t>CE</t>
  </si>
  <si>
    <t>Refugees</t>
  </si>
  <si>
    <t>School District</t>
  </si>
  <si>
    <t>Grade 1-7</t>
  </si>
  <si>
    <t>Gr 8-9</t>
  </si>
  <si>
    <t>Gr 10-12</t>
  </si>
  <si>
    <t>School-Age</t>
  </si>
  <si>
    <t>K-9</t>
  </si>
  <si>
    <t>Growth</t>
  </si>
  <si>
    <t>Southeast Kootenay</t>
  </si>
  <si>
    <t>Rocky Mountain</t>
  </si>
  <si>
    <t>Kootenay Lake</t>
  </si>
  <si>
    <t>Arrow Lakes</t>
  </si>
  <si>
    <t>Revelstoke</t>
  </si>
  <si>
    <t>Kootenay-Columbia</t>
  </si>
  <si>
    <t>Vernon</t>
  </si>
  <si>
    <t>Central Okanagan</t>
  </si>
  <si>
    <t>Cariboo-Chilcotin</t>
  </si>
  <si>
    <t>Quesnel</t>
  </si>
  <si>
    <t>Chilliwack</t>
  </si>
  <si>
    <t>Abbotsford</t>
  </si>
  <si>
    <t>Langley</t>
  </si>
  <si>
    <t>Surrey</t>
  </si>
  <si>
    <t>Delta</t>
  </si>
  <si>
    <t>Richmond</t>
  </si>
  <si>
    <t>Vancouver</t>
  </si>
  <si>
    <t>New Westminster</t>
  </si>
  <si>
    <t>Burnaby</t>
  </si>
  <si>
    <t>Maple Ridge-Pitt Meadows</t>
  </si>
  <si>
    <t>Coquitlam</t>
  </si>
  <si>
    <t>North Vancouver</t>
  </si>
  <si>
    <t>West Vancouver</t>
  </si>
  <si>
    <t>Sunshine Coast</t>
  </si>
  <si>
    <t>Powell River</t>
  </si>
  <si>
    <t>Sea to Sky</t>
  </si>
  <si>
    <t>Central Coast</t>
  </si>
  <si>
    <t>Haida Gwaii</t>
  </si>
  <si>
    <t>Boundary</t>
  </si>
  <si>
    <t>Prince Rupert</t>
  </si>
  <si>
    <t>Okanagan Similkameen</t>
  </si>
  <si>
    <t>Bulkley Valley</t>
  </si>
  <si>
    <t>Prince George</t>
  </si>
  <si>
    <t>Nicola-Similkameen</t>
  </si>
  <si>
    <t>Peace River South</t>
  </si>
  <si>
    <t>Peace River North</t>
  </si>
  <si>
    <t>Greater Victoria</t>
  </si>
  <si>
    <t>Sooke</t>
  </si>
  <si>
    <t>Saanich</t>
  </si>
  <si>
    <t>Gulf Islands</t>
  </si>
  <si>
    <t>Okanagan Skaha</t>
  </si>
  <si>
    <t>Nanaimo-Ladysmith</t>
  </si>
  <si>
    <t>Qualicum</t>
  </si>
  <si>
    <t>Alberni</t>
  </si>
  <si>
    <t>Comox Valley</t>
  </si>
  <si>
    <t>Campbell River</t>
  </si>
  <si>
    <t>Kamloops/Thompson</t>
  </si>
  <si>
    <t>Gold Trail</t>
  </si>
  <si>
    <t>Mission</t>
  </si>
  <si>
    <t>Fraser-Cascade</t>
  </si>
  <si>
    <t>Cowichan Valley</t>
  </si>
  <si>
    <t>Fort Nelson</t>
  </si>
  <si>
    <t>Coast Mountains</t>
  </si>
  <si>
    <t>North Okanagan-Shuswap</t>
  </si>
  <si>
    <t>Vancouver Island West</t>
  </si>
  <si>
    <t>Vancouver Island North</t>
  </si>
  <si>
    <t>Stikine</t>
  </si>
  <si>
    <t>Nechako Lakes</t>
  </si>
  <si>
    <t>Nisga'a</t>
  </si>
  <si>
    <t>Conseil scolaire francophone</t>
  </si>
  <si>
    <t>Provincial Totals</t>
  </si>
  <si>
    <t>Enter your school district number here:</t>
  </si>
  <si>
    <t>Michael.Lebrun@gov.bc.ca</t>
  </si>
  <si>
    <t>Estimated Enrolment</t>
  </si>
  <si>
    <t>Notes</t>
  </si>
  <si>
    <t>Base</t>
  </si>
  <si>
    <t>District</t>
  </si>
  <si>
    <t>Ministry*</t>
  </si>
  <si>
    <t>July Enrolment Count</t>
  </si>
  <si>
    <t>Summer Learning: Grades 1-7 Headcount Enrolment</t>
  </si>
  <si>
    <t>Summer Learning: Grades 8-9 Course Enrolment</t>
  </si>
  <si>
    <t>Summer Learning: Grades 10-12 Course Enrolment</t>
  </si>
  <si>
    <t>K-12 Standard (Regular) Schools FTE (School-Age)</t>
  </si>
  <si>
    <t>Continuing Education FTE (School-Age)</t>
  </si>
  <si>
    <t>Alternate Schools FTE (School-Age)</t>
  </si>
  <si>
    <t>Adult Education FTE (Non-Graduates only)</t>
  </si>
  <si>
    <t>Do not include Graduated Adult enrolment</t>
  </si>
  <si>
    <t>Continuing Education FTE - School-Age</t>
  </si>
  <si>
    <t>Include only new post-September enrolment activity</t>
  </si>
  <si>
    <t>Continuing Education FTE - Non-Graduate Adults</t>
  </si>
  <si>
    <t>Newcomer Refugees FTE (Standard &amp; Alternate only)</t>
  </si>
  <si>
    <t>Include only new post-February enrolment activity</t>
  </si>
  <si>
    <t>September Enrolment Count - Unique Student Needs</t>
  </si>
  <si>
    <t>Total Estimated School-Age Enrolment</t>
  </si>
  <si>
    <t>September Enrolment Count - School-Age Basic Allocation</t>
  </si>
  <si>
    <t>Change from Previous Year</t>
  </si>
  <si>
    <t>Total Estimated School-Age Enrolment Movement</t>
  </si>
  <si>
    <t>Net migration to/from independent schools</t>
  </si>
  <si>
    <t>Please provide additional detail for the Change from Previous Year line above by indicating the reasons that your district anticipates enrolment change in the lines below:</t>
  </si>
  <si>
    <t>Enter your district's enrolment estimates in the shaded cells of the District column for each of the three years displayed.</t>
  </si>
  <si>
    <t>Comments:</t>
  </si>
  <si>
    <t>Net provincial in-migration</t>
  </si>
  <si>
    <t>Net international in-migration</t>
  </si>
  <si>
    <r>
      <rPr>
        <b/>
        <u/>
        <sz val="11"/>
        <color theme="1"/>
        <rFont val="Calibri"/>
        <family val="2"/>
        <scheme val="minor"/>
      </rPr>
      <t>Step 3</t>
    </r>
    <r>
      <rPr>
        <b/>
        <sz val="11"/>
        <color theme="1"/>
        <rFont val="Calibri"/>
        <family val="2"/>
        <scheme val="minor"/>
      </rPr>
      <t>:</t>
    </r>
  </si>
  <si>
    <r>
      <rPr>
        <b/>
        <u/>
        <sz val="11"/>
        <color theme="1"/>
        <rFont val="Calibri"/>
        <family val="2"/>
        <scheme val="minor"/>
      </rPr>
      <t>Step 1</t>
    </r>
    <r>
      <rPr>
        <b/>
        <sz val="11"/>
        <color theme="1"/>
        <rFont val="Calibri"/>
        <family val="2"/>
        <scheme val="minor"/>
      </rPr>
      <t>:</t>
    </r>
  </si>
  <si>
    <r>
      <rPr>
        <b/>
        <u/>
        <sz val="11"/>
        <color theme="1"/>
        <rFont val="Calibri"/>
        <family val="2"/>
        <scheme val="minor"/>
      </rPr>
      <t>Step 2</t>
    </r>
    <r>
      <rPr>
        <b/>
        <sz val="11"/>
        <color theme="1"/>
        <rFont val="Calibri"/>
        <family val="2"/>
        <scheme val="minor"/>
      </rPr>
      <t>:</t>
    </r>
  </si>
  <si>
    <r>
      <rPr>
        <b/>
        <u/>
        <sz val="11"/>
        <color theme="1"/>
        <rFont val="Calibri"/>
        <family val="2"/>
        <scheme val="minor"/>
      </rPr>
      <t>Step 4</t>
    </r>
    <r>
      <rPr>
        <b/>
        <sz val="11"/>
        <color theme="1"/>
        <rFont val="Calibri"/>
        <family val="2"/>
        <scheme val="minor"/>
      </rPr>
      <t>:</t>
    </r>
  </si>
  <si>
    <r>
      <rPr>
        <b/>
        <u/>
        <sz val="11"/>
        <color theme="1"/>
        <rFont val="Calibri"/>
        <family val="2"/>
        <scheme val="minor"/>
      </rPr>
      <t>*Notes</t>
    </r>
    <r>
      <rPr>
        <sz val="11"/>
        <color theme="1"/>
        <rFont val="Calibri"/>
        <family val="2"/>
        <scheme val="minor"/>
      </rPr>
      <t>: Ministry estimates for school-age FTE enrolment in standard (regular) schools are determined by applying the Ministry-projected percentage</t>
    </r>
  </si>
  <si>
    <t>Net other entrances/exits (to/from other districts, graduates, Kindergarten)</t>
  </si>
  <si>
    <t xml:space="preserve">Our district has considered all of the factors noted in the checklist provided in developing this estimate.  </t>
  </si>
  <si>
    <t>Yes:</t>
  </si>
  <si>
    <t>No:</t>
  </si>
  <si>
    <r>
      <rPr>
        <b/>
        <u/>
        <sz val="11"/>
        <color theme="1"/>
        <rFont val="Calibri"/>
        <family val="2"/>
        <scheme val="minor"/>
      </rPr>
      <t>Step 5</t>
    </r>
    <r>
      <rPr>
        <b/>
        <sz val="11"/>
        <color theme="1"/>
        <rFont val="Calibri"/>
        <family val="2"/>
        <scheme val="minor"/>
      </rPr>
      <t>:</t>
    </r>
  </si>
  <si>
    <t>Please provide a contact for follow-up questions:</t>
  </si>
  <si>
    <t>Name:</t>
  </si>
  <si>
    <t>Title:</t>
  </si>
  <si>
    <t>Email address:</t>
  </si>
  <si>
    <r>
      <rPr>
        <b/>
        <u/>
        <sz val="11"/>
        <color theme="1"/>
        <rFont val="Calibri"/>
        <family val="2"/>
        <scheme val="minor"/>
      </rPr>
      <t>Step 6</t>
    </r>
    <r>
      <rPr>
        <b/>
        <sz val="11"/>
        <color theme="1"/>
        <rFont val="Calibri"/>
        <family val="2"/>
        <scheme val="minor"/>
      </rPr>
      <t>:</t>
    </r>
  </si>
  <si>
    <t>FTE</t>
  </si>
  <si>
    <t>Change from Prev Year</t>
  </si>
  <si>
    <t>Avg</t>
  </si>
  <si>
    <t>Annual</t>
  </si>
  <si>
    <t>Change</t>
  </si>
  <si>
    <t>Estimated</t>
  </si>
  <si>
    <t>Grade 8 &amp; 9 Cross-Enrolment Courses</t>
  </si>
  <si>
    <t>2025/26</t>
  </si>
  <si>
    <t>START</t>
  </si>
  <si>
    <t>FORECAST</t>
  </si>
  <si>
    <t>BC Public School</t>
  </si>
  <si>
    <t>Elementary</t>
  </si>
  <si>
    <t>Secondary</t>
  </si>
  <si>
    <t>Graduated</t>
  </si>
  <si>
    <t>K</t>
  </si>
  <si>
    <t>Kindergarten</t>
  </si>
  <si>
    <t>District Level</t>
  </si>
  <si>
    <t>Msk</t>
  </si>
  <si>
    <t>Pacific Rim</t>
  </si>
  <si>
    <t>2025/2026</t>
  </si>
  <si>
    <t>Year</t>
  </si>
  <si>
    <t>SD</t>
  </si>
  <si>
    <t>SD Name</t>
  </si>
  <si>
    <t>Grade</t>
  </si>
  <si>
    <t>Tot</t>
  </si>
  <si>
    <t>Adj Tot</t>
  </si>
  <si>
    <t>2026/27</t>
  </si>
  <si>
    <t>2026/2027</t>
  </si>
  <si>
    <t>February Enrolment Count - Continuing Education, Online Learning, Special Needs Growth and Newcomer Refugees</t>
  </si>
  <si>
    <t>Online Learning FTE (School-Age)</t>
  </si>
  <si>
    <t>May Enrolment Count - Continuing Education and Online Learning</t>
  </si>
  <si>
    <t>Online Learning FTE K-Grade 9 (School-Age)</t>
  </si>
  <si>
    <t>Online Learning FTE Grades 10-12 (School-Age)</t>
  </si>
  <si>
    <t>Online Learning FTE - Non-Graduate Adults</t>
  </si>
  <si>
    <t>Continuing Education, Online Learning, Alternate Schools, Adult FTE, Summer Learning and Grade 8-9 Cross-Enrolment</t>
  </si>
  <si>
    <t>Level 1 Inclusive Education Headcount</t>
  </si>
  <si>
    <t>Level 2 Inclusive Education Headcount</t>
  </si>
  <si>
    <t>Level 3 Inclusive Education Headcount</t>
  </si>
  <si>
    <t>English Language Learning Headcount</t>
  </si>
  <si>
    <t>Indigenous Education Headcount</t>
  </si>
  <si>
    <t>2027/28</t>
  </si>
  <si>
    <t>Level 1 Inclusive Education Headcount Growth (All Schools)</t>
  </si>
  <si>
    <t>Level 2 Inclusive Education Headcount Growth (All Schools)</t>
  </si>
  <si>
    <t>Level 3 Inclusive Education Headcount Growth (All Schools)</t>
  </si>
  <si>
    <t>ELL Headcount (applies to Newcomer Refugees only)</t>
  </si>
  <si>
    <t>Inclusive Education, ELL and Indigenous Education have been estimated using five-year enrolment trends.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</si>
  <si>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</si>
  <si>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</si>
  <si>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</si>
  <si>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</si>
  <si>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</si>
  <si>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</si>
  <si>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</si>
  <si>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</si>
  <si>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</si>
  <si>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2027/2028</t>
  </si>
  <si>
    <t>qathet</t>
  </si>
  <si>
    <t>Kamloops-Thompson</t>
  </si>
  <si>
    <t>Data Collection of Estimated Enrolments for 2026/27, 2027/28 and 2028/29</t>
  </si>
  <si>
    <t>Version 1 - Revised 15/12/25</t>
  </si>
  <si>
    <t>2025/26 Interim</t>
  </si>
  <si>
    <t>2028/29</t>
  </si>
  <si>
    <t xml:space="preserve">   enrolment totals are all carried forward from the 2025/26 operating grant autumn recalculation.</t>
  </si>
  <si>
    <t>September 2026 Enrolment Count - Estimated School-Age Enrolment Movement</t>
  </si>
  <si>
    <t xml:space="preserve">  change in enrolment for each district to the funded school-age FTE enrolment as used in the 2025/26 operating grant autumn recalculation</t>
  </si>
  <si>
    <t>Enrolments for February and May are carried forward from estimates contained in the 2025/26 operating grant autumn recalculation.</t>
  </si>
  <si>
    <t>Enter estimates for the cause of your district's student movement for 2026/27.  Include any relevant key assumptions that your district has made in its estimates in the Comments column.</t>
  </si>
  <si>
    <t xml:space="preserve"> no later than Friday, February 13, 2026</t>
  </si>
  <si>
    <t>All Grades</t>
  </si>
  <si>
    <t>Sea To Sky</t>
  </si>
  <si>
    <t>2028/2029</t>
  </si>
  <si>
    <t>Ministry of Education and Child Care enrolment trend estimates are automatically filled once a school district number is entered above.</t>
  </si>
  <si>
    <t>When you have completed this form, please e-mail it to Michael Lebrun, Funding Analyst, Ministry of Education and Child Care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</si>
</sst>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%"/>
  </numFmts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0"/>
      <name val="Geneva"/>
    </font>
    <font>
      <b/>
      <u/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0" fillId="0" borderId="7" xfId="0" applyBorder="1"/>
    <xf numFmtId="0" fontId="1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2" fillId="3" borderId="8" xfId="0" applyFont="1" applyFill="1" applyBorder="1" applyAlignment="1" applyProtection="1">
      <alignment horizontal="center"/>
      <protection locked="0"/>
    </xf>
    <xf numFmtId="0" fontId="0" fillId="0" borderId="9" xfId="0" applyBorder="1" applyProtection="1"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1" xfId="0" quotePrefix="1" applyBorder="1" applyProtection="1">
      <protection hidden="1"/>
    </xf>
    <xf numFmtId="0" fontId="0" fillId="0" borderId="11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0" fillId="0" borderId="16" xfId="0" applyBorder="1" applyProtection="1">
      <protection hidden="1"/>
    </xf>
    <xf numFmtId="0" fontId="1" fillId="2" borderId="20" xfId="0" applyFont="1" applyFill="1" applyBorder="1" applyProtection="1">
      <protection hidden="1"/>
    </xf>
    <xf numFmtId="0" fontId="1" fillId="2" borderId="21" xfId="0" applyFont="1" applyFill="1" applyBorder="1" applyProtection="1">
      <protection hidden="1"/>
    </xf>
    <xf numFmtId="0" fontId="0" fillId="0" borderId="22" xfId="0" applyBorder="1" applyProtection="1">
      <protection hidden="1"/>
    </xf>
    <xf numFmtId="3" fontId="0" fillId="0" borderId="17" xfId="0" applyNumberFormat="1" applyBorder="1" applyProtection="1">
      <protection hidden="1"/>
    </xf>
    <xf numFmtId="3" fontId="0" fillId="3" borderId="19" xfId="0" applyNumberFormat="1" applyFill="1" applyBorder="1" applyProtection="1">
      <protection locked="0"/>
    </xf>
    <xf numFmtId="0" fontId="0" fillId="0" borderId="20" xfId="0" applyBorder="1" applyProtection="1">
      <protection hidden="1"/>
    </xf>
    <xf numFmtId="0" fontId="0" fillId="0" borderId="21" xfId="0" applyBorder="1" applyProtection="1">
      <protection hidden="1"/>
    </xf>
    <xf numFmtId="0" fontId="0" fillId="0" borderId="24" xfId="0" applyBorder="1" applyProtection="1">
      <protection hidden="1"/>
    </xf>
    <xf numFmtId="164" fontId="0" fillId="0" borderId="25" xfId="0" applyNumberFormat="1" applyBorder="1" applyProtection="1">
      <protection hidden="1"/>
    </xf>
    <xf numFmtId="164" fontId="0" fillId="3" borderId="26" xfId="0" applyNumberFormat="1" applyFill="1" applyBorder="1" applyProtection="1">
      <protection locked="0"/>
    </xf>
    <xf numFmtId="0" fontId="0" fillId="0" borderId="27" xfId="0" applyBorder="1" applyProtection="1">
      <protection hidden="1"/>
    </xf>
    <xf numFmtId="0" fontId="0" fillId="0" borderId="28" xfId="0" applyBorder="1" applyProtection="1">
      <protection hidden="1"/>
    </xf>
    <xf numFmtId="164" fontId="0" fillId="0" borderId="17" xfId="0" applyNumberFormat="1" applyBorder="1" applyProtection="1">
      <protection hidden="1"/>
    </xf>
    <xf numFmtId="164" fontId="0" fillId="3" borderId="19" xfId="0" applyNumberFormat="1" applyFill="1" applyBorder="1" applyProtection="1">
      <protection locked="0"/>
    </xf>
    <xf numFmtId="0" fontId="0" fillId="0" borderId="23" xfId="0" applyBorder="1" applyProtection="1">
      <protection hidden="1"/>
    </xf>
    <xf numFmtId="3" fontId="0" fillId="0" borderId="29" xfId="0" applyNumberFormat="1" applyBorder="1" applyProtection="1">
      <protection hidden="1"/>
    </xf>
    <xf numFmtId="0" fontId="0" fillId="0" borderId="31" xfId="0" applyBorder="1" applyProtection="1">
      <protection hidden="1"/>
    </xf>
    <xf numFmtId="3" fontId="0" fillId="0" borderId="32" xfId="0" applyNumberFormat="1" applyBorder="1" applyProtection="1">
      <protection hidden="1"/>
    </xf>
    <xf numFmtId="3" fontId="0" fillId="3" borderId="33" xfId="0" applyNumberFormat="1" applyFill="1" applyBorder="1" applyProtection="1">
      <protection locked="0"/>
    </xf>
    <xf numFmtId="0" fontId="0" fillId="0" borderId="34" xfId="0" applyBorder="1" applyProtection="1">
      <protection hidden="1"/>
    </xf>
    <xf numFmtId="0" fontId="0" fillId="0" borderId="35" xfId="0" applyBorder="1" applyProtection="1">
      <protection hidden="1"/>
    </xf>
    <xf numFmtId="164" fontId="0" fillId="0" borderId="36" xfId="0" applyNumberFormat="1" applyBorder="1" applyProtection="1">
      <protection hidden="1"/>
    </xf>
    <xf numFmtId="164" fontId="0" fillId="3" borderId="37" xfId="0" applyNumberFormat="1" applyFill="1" applyBorder="1" applyProtection="1">
      <protection locked="0"/>
    </xf>
    <xf numFmtId="0" fontId="0" fillId="0" borderId="38" xfId="0" applyBorder="1" applyProtection="1">
      <protection hidden="1"/>
    </xf>
    <xf numFmtId="0" fontId="1" fillId="2" borderId="11" xfId="0" applyFont="1" applyFill="1" applyBorder="1" applyProtection="1">
      <protection hidden="1"/>
    </xf>
    <xf numFmtId="0" fontId="0" fillId="0" borderId="12" xfId="0" applyBorder="1" applyProtection="1">
      <protection hidden="1"/>
    </xf>
    <xf numFmtId="0" fontId="0" fillId="0" borderId="39" xfId="0" applyBorder="1" applyProtection="1">
      <protection hidden="1"/>
    </xf>
    <xf numFmtId="164" fontId="0" fillId="0" borderId="32" xfId="0" applyNumberFormat="1" applyBorder="1" applyProtection="1">
      <protection hidden="1"/>
    </xf>
    <xf numFmtId="164" fontId="0" fillId="3" borderId="33" xfId="0" applyNumberFormat="1" applyFill="1" applyBorder="1" applyProtection="1">
      <protection locked="0"/>
    </xf>
    <xf numFmtId="3" fontId="0" fillId="0" borderId="25" xfId="0" applyNumberFormat="1" applyBorder="1" applyProtection="1">
      <protection hidden="1"/>
    </xf>
    <xf numFmtId="3" fontId="0" fillId="3" borderId="26" xfId="0" applyNumberFormat="1" applyFill="1" applyBorder="1" applyProtection="1">
      <protection locked="0"/>
    </xf>
    <xf numFmtId="164" fontId="0" fillId="0" borderId="29" xfId="0" applyNumberFormat="1" applyBorder="1" applyProtection="1">
      <protection hidden="1"/>
    </xf>
    <xf numFmtId="164" fontId="0" fillId="3" borderId="30" xfId="0" applyNumberFormat="1" applyFill="1" applyBorder="1" applyProtection="1">
      <protection locked="0"/>
    </xf>
    <xf numFmtId="0" fontId="0" fillId="0" borderId="40" xfId="0" applyBorder="1" applyProtection="1">
      <protection hidden="1"/>
    </xf>
    <xf numFmtId="3" fontId="0" fillId="3" borderId="41" xfId="0" applyNumberFormat="1" applyFill="1" applyBorder="1" applyProtection="1">
      <protection locked="0"/>
    </xf>
    <xf numFmtId="3" fontId="0" fillId="3" borderId="7" xfId="0" applyNumberFormat="1" applyFill="1" applyBorder="1" applyProtection="1">
      <protection locked="0"/>
    </xf>
    <xf numFmtId="3" fontId="0" fillId="0" borderId="28" xfId="0" applyNumberFormat="1" applyBorder="1" applyProtection="1">
      <protection hidden="1"/>
    </xf>
    <xf numFmtId="164" fontId="0" fillId="0" borderId="8" xfId="0" applyNumberFormat="1" applyBorder="1" applyProtection="1">
      <protection hidden="1"/>
    </xf>
    <xf numFmtId="164" fontId="0" fillId="0" borderId="24" xfId="0" applyNumberFormat="1" applyBorder="1" applyProtection="1">
      <protection hidden="1"/>
    </xf>
    <xf numFmtId="164" fontId="0" fillId="0" borderId="28" xfId="0" applyNumberFormat="1" applyBorder="1" applyProtection="1">
      <protection hidden="1"/>
    </xf>
    <xf numFmtId="3" fontId="0" fillId="0" borderId="23" xfId="0" applyNumberFormat="1" applyBorder="1" applyProtection="1">
      <protection hidden="1"/>
    </xf>
    <xf numFmtId="3" fontId="0" fillId="0" borderId="31" xfId="0" applyNumberFormat="1" applyBorder="1" applyProtection="1">
      <protection hidden="1"/>
    </xf>
    <xf numFmtId="164" fontId="0" fillId="0" borderId="31" xfId="0" applyNumberFormat="1" applyBorder="1" applyProtection="1">
      <protection hidden="1"/>
    </xf>
    <xf numFmtId="3" fontId="0" fillId="0" borderId="24" xfId="0" applyNumberFormat="1" applyBorder="1" applyProtection="1">
      <protection hidden="1"/>
    </xf>
    <xf numFmtId="164" fontId="0" fillId="0" borderId="23" xfId="0" applyNumberFormat="1" applyBorder="1" applyProtection="1">
      <protection hidden="1"/>
    </xf>
    <xf numFmtId="164" fontId="0" fillId="3" borderId="15" xfId="0" applyNumberFormat="1" applyFill="1" applyBorder="1" applyProtection="1">
      <protection locked="0"/>
    </xf>
    <xf numFmtId="164" fontId="0" fillId="0" borderId="18" xfId="0" applyNumberFormat="1" applyBorder="1" applyProtection="1">
      <protection hidden="1"/>
    </xf>
    <xf numFmtId="164" fontId="0" fillId="0" borderId="22" xfId="0" applyNumberFormat="1" applyBorder="1" applyProtection="1">
      <protection hidden="1"/>
    </xf>
    <xf numFmtId="164" fontId="0" fillId="0" borderId="42" xfId="0" applyNumberFormat="1" applyBorder="1" applyProtection="1">
      <protection hidden="1"/>
    </xf>
    <xf numFmtId="0" fontId="2" fillId="0" borderId="22" xfId="0" applyFont="1" applyBorder="1" applyProtection="1">
      <protection hidden="1"/>
    </xf>
    <xf numFmtId="0" fontId="2" fillId="0" borderId="23" xfId="0" applyFont="1" applyBorder="1" applyProtection="1">
      <protection hidden="1"/>
    </xf>
    <xf numFmtId="164" fontId="2" fillId="0" borderId="23" xfId="0" applyNumberFormat="1" applyFont="1" applyBorder="1" applyProtection="1">
      <protection hidden="1"/>
    </xf>
    <xf numFmtId="164" fontId="2" fillId="0" borderId="6" xfId="0" applyNumberFormat="1" applyFont="1" applyBorder="1" applyProtection="1">
      <protection hidden="1"/>
    </xf>
    <xf numFmtId="164" fontId="2" fillId="0" borderId="17" xfId="0" applyNumberFormat="1" applyFont="1" applyBorder="1" applyProtection="1">
      <protection hidden="1"/>
    </xf>
    <xf numFmtId="164" fontId="2" fillId="0" borderId="19" xfId="0" applyNumberFormat="1" applyFont="1" applyBorder="1" applyProtection="1">
      <protection hidden="1"/>
    </xf>
    <xf numFmtId="164" fontId="0" fillId="0" borderId="43" xfId="0" applyNumberFormat="1" applyBorder="1" applyProtection="1">
      <protection hidden="1"/>
    </xf>
    <xf numFmtId="0" fontId="2" fillId="0" borderId="42" xfId="0" applyFont="1" applyBorder="1" applyProtection="1">
      <protection hidden="1"/>
    </xf>
    <xf numFmtId="164" fontId="2" fillId="0" borderId="33" xfId="0" applyNumberFormat="1" applyFont="1" applyBorder="1" applyProtection="1">
      <protection hidden="1"/>
    </xf>
    <xf numFmtId="0" fontId="2" fillId="0" borderId="39" xfId="0" applyFont="1" applyBorder="1" applyProtection="1">
      <protection hidden="1"/>
    </xf>
    <xf numFmtId="164" fontId="0" fillId="0" borderId="39" xfId="0" quotePrefix="1" applyNumberFormat="1" applyBorder="1" applyAlignment="1" applyProtection="1">
      <alignment horizontal="center"/>
      <protection hidden="1"/>
    </xf>
    <xf numFmtId="164" fontId="2" fillId="0" borderId="4" xfId="0" applyNumberFormat="1" applyFont="1" applyBorder="1" applyProtection="1">
      <protection hidden="1"/>
    </xf>
    <xf numFmtId="164" fontId="2" fillId="0" borderId="29" xfId="0" applyNumberFormat="1" applyFont="1" applyBorder="1" applyProtection="1">
      <protection hidden="1"/>
    </xf>
    <xf numFmtId="164" fontId="2" fillId="0" borderId="30" xfId="0" applyNumberFormat="1" applyFont="1" applyBorder="1" applyProtection="1">
      <protection hidden="1"/>
    </xf>
    <xf numFmtId="0" fontId="7" fillId="0" borderId="0" xfId="0" applyFont="1" applyAlignment="1">
      <alignment horizontal="left" vertical="center" indent="3"/>
    </xf>
    <xf numFmtId="0" fontId="4" fillId="0" borderId="0" xfId="1" applyAlignment="1" applyProtection="1"/>
    <xf numFmtId="0" fontId="4" fillId="0" borderId="0" xfId="1" applyAlignment="1" applyProtection="1">
      <alignment horizontal="left" vertical="center"/>
    </xf>
    <xf numFmtId="3" fontId="0" fillId="0" borderId="0" xfId="0" applyNumberFormat="1"/>
    <xf numFmtId="0" fontId="0" fillId="0" borderId="0" xfId="0" applyAlignment="1" applyProtection="1">
      <alignment horizontal="center"/>
      <protection hidden="1"/>
    </xf>
    <xf numFmtId="3" fontId="0" fillId="3" borderId="8" xfId="0" applyNumberFormat="1" applyFill="1" applyBorder="1" applyAlignment="1" applyProtection="1">
      <alignment horizontal="center"/>
      <protection locked="0"/>
    </xf>
    <xf numFmtId="0" fontId="2" fillId="0" borderId="0" xfId="0" applyFont="1"/>
    <xf numFmtId="10" fontId="0" fillId="0" borderId="0" xfId="0" applyNumberFormat="1"/>
    <xf numFmtId="3" fontId="0" fillId="0" borderId="1" xfId="0" applyNumberFormat="1" applyBorder="1"/>
    <xf numFmtId="3" fontId="0" fillId="0" borderId="3" xfId="0" applyNumberFormat="1" applyBorder="1"/>
    <xf numFmtId="3" fontId="0" fillId="0" borderId="4" xfId="0" applyNumberFormat="1" applyBorder="1"/>
    <xf numFmtId="10" fontId="0" fillId="0" borderId="0" xfId="4" applyNumberFormat="1" applyFont="1"/>
    <xf numFmtId="165" fontId="0" fillId="0" borderId="0" xfId="4" applyNumberFormat="1" applyFont="1"/>
    <xf numFmtId="0" fontId="0" fillId="0" borderId="0" xfId="0" quotePrefix="1"/>
    <xf numFmtId="49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quotePrefix="1" applyAlignment="1">
      <alignment horizontal="left"/>
    </xf>
    <xf numFmtId="0" fontId="0" fillId="3" borderId="35" xfId="0" applyFill="1" applyBorder="1" applyProtection="1">
      <protection locked="0"/>
    </xf>
    <xf numFmtId="0" fontId="0" fillId="3" borderId="49" xfId="0" applyFill="1" applyBorder="1" applyProtection="1">
      <protection locked="0"/>
    </xf>
    <xf numFmtId="0" fontId="0" fillId="3" borderId="50" xfId="0" applyFill="1" applyBorder="1" applyProtection="1">
      <protection locked="0"/>
    </xf>
    <xf numFmtId="0" fontId="4" fillId="3" borderId="35" xfId="1" applyFill="1" applyBorder="1" applyAlignment="1" applyProtection="1">
      <protection locked="0"/>
    </xf>
    <xf numFmtId="0" fontId="0" fillId="0" borderId="20" xfId="0" applyBorder="1" applyProtection="1">
      <protection hidden="1"/>
    </xf>
    <xf numFmtId="0" fontId="0" fillId="0" borderId="21" xfId="0" applyBorder="1"/>
    <xf numFmtId="0" fontId="2" fillId="0" borderId="45" xfId="0" applyFont="1" applyBorder="1" applyProtection="1">
      <protection hidden="1"/>
    </xf>
    <xf numFmtId="0" fontId="0" fillId="0" borderId="34" xfId="0" applyBorder="1"/>
    <xf numFmtId="164" fontId="0" fillId="3" borderId="48" xfId="0" applyNumberFormat="1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27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21" xfId="0" applyBorder="1" applyAlignment="1" applyProtection="1">
      <alignment vertical="top" wrapText="1"/>
      <protection locked="0"/>
    </xf>
    <xf numFmtId="0" fontId="0" fillId="0" borderId="47" xfId="0" applyBorder="1" applyAlignment="1" applyProtection="1">
      <alignment vertical="top" wrapText="1"/>
      <protection locked="0"/>
    </xf>
    <xf numFmtId="0" fontId="0" fillId="0" borderId="46" xfId="0" applyBorder="1" applyAlignment="1" applyProtection="1">
      <alignment vertical="top" wrapText="1"/>
      <protection locked="0"/>
    </xf>
    <xf numFmtId="0" fontId="0" fillId="0" borderId="34" xfId="0" applyBorder="1" applyAlignment="1" applyProtection="1">
      <alignment vertical="top" wrapText="1"/>
      <protection locked="0"/>
    </xf>
    <xf numFmtId="164" fontId="0" fillId="0" borderId="43" xfId="0" applyNumberFormat="1" applyBorder="1" applyAlignment="1" applyProtection="1">
      <alignment horizontal="center"/>
      <protection hidden="1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9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2" xfId="0" quotePrefix="1" applyBorder="1" applyAlignment="1" applyProtection="1">
      <alignment horizontal="center"/>
      <protection hidden="1"/>
    </xf>
    <xf numFmtId="0" fontId="0" fillId="0" borderId="14" xfId="0" applyBorder="1" applyAlignment="1">
      <alignment horizontal="center"/>
    </xf>
    <xf numFmtId="0" fontId="0" fillId="0" borderId="13" xfId="0" quotePrefix="1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</cellXfs>
  <cellStyles count="5">
    <cellStyle name="©!" xfId="2" xr:uid="{00000000-0005-0000-0000-000000000000}"/>
    <cellStyle name="Hyperlink" xfId="1" builtinId="8"/>
    <cellStyle name="Normal" xfId="0" builtinId="0"/>
    <cellStyle name="Percent" xfId="4" builtinId="5"/>
    <cellStyle name="Percent 2" xfId="3" xr:uid="{00000000-0005-0000-0000-000004000000}"/>
  </cellStyles>
  <dxfs count="2"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Michael.Lebrun@gov.bc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78"/>
  <sheetViews>
    <sheetView tabSelected="1" workbookViewId="0"/>
  </sheetViews>
  <sheetFormatPr defaultRowHeight="14.4"/>
  <cols>
    <col min="1" max="1" width="8.109375" style="9" customWidth="1"/>
    <col min="2" max="2" width="53.44140625" style="9" customWidth="1"/>
    <col min="3" max="3" width="15" style="9" bestFit="1" customWidth="1"/>
    <col min="4" max="9" width="12.44140625" style="9" customWidth="1"/>
    <col min="10" max="10" width="49.6640625" style="9" bestFit="1" customWidth="1"/>
    <col min="11" max="255" width="9.109375" style="9"/>
    <col min="256" max="256" width="8.109375" style="9" customWidth="1"/>
    <col min="257" max="257" width="51.33203125" style="9" customWidth="1"/>
    <col min="258" max="258" width="15" style="9" bestFit="1" customWidth="1"/>
    <col min="259" max="260" width="12.44140625" style="9" customWidth="1"/>
    <col min="261" max="261" width="34.109375" style="9" customWidth="1"/>
    <col min="262" max="265" width="12.44140625" style="9" customWidth="1"/>
    <col min="266" max="266" width="49.6640625" style="9" bestFit="1" customWidth="1"/>
    <col min="267" max="511" width="9.109375" style="9"/>
    <col min="512" max="512" width="8.109375" style="9" customWidth="1"/>
    <col min="513" max="513" width="51.33203125" style="9" customWidth="1"/>
    <col min="514" max="514" width="15" style="9" bestFit="1" customWidth="1"/>
    <col min="515" max="516" width="12.44140625" style="9" customWidth="1"/>
    <col min="517" max="517" width="34.109375" style="9" customWidth="1"/>
    <col min="518" max="521" width="12.44140625" style="9" customWidth="1"/>
    <col min="522" max="522" width="49.6640625" style="9" bestFit="1" customWidth="1"/>
    <col min="523" max="767" width="9.109375" style="9"/>
    <col min="768" max="768" width="8.109375" style="9" customWidth="1"/>
    <col min="769" max="769" width="51.33203125" style="9" customWidth="1"/>
    <col min="770" max="770" width="15" style="9" bestFit="1" customWidth="1"/>
    <col min="771" max="772" width="12.44140625" style="9" customWidth="1"/>
    <col min="773" max="773" width="34.109375" style="9" customWidth="1"/>
    <col min="774" max="777" width="12.44140625" style="9" customWidth="1"/>
    <col min="778" max="778" width="49.6640625" style="9" bestFit="1" customWidth="1"/>
    <col min="779" max="1023" width="9.109375" style="9"/>
    <col min="1024" max="1024" width="8.109375" style="9" customWidth="1"/>
    <col min="1025" max="1025" width="51.33203125" style="9" customWidth="1"/>
    <col min="1026" max="1026" width="15" style="9" bestFit="1" customWidth="1"/>
    <col min="1027" max="1028" width="12.44140625" style="9" customWidth="1"/>
    <col min="1029" max="1029" width="34.109375" style="9" customWidth="1"/>
    <col min="1030" max="1033" width="12.44140625" style="9" customWidth="1"/>
    <col min="1034" max="1034" width="49.6640625" style="9" bestFit="1" customWidth="1"/>
    <col min="1035" max="1279" width="9.109375" style="9"/>
    <col min="1280" max="1280" width="8.109375" style="9" customWidth="1"/>
    <col min="1281" max="1281" width="51.33203125" style="9" customWidth="1"/>
    <col min="1282" max="1282" width="15" style="9" bestFit="1" customWidth="1"/>
    <col min="1283" max="1284" width="12.44140625" style="9" customWidth="1"/>
    <col min="1285" max="1285" width="34.109375" style="9" customWidth="1"/>
    <col min="1286" max="1289" width="12.44140625" style="9" customWidth="1"/>
    <col min="1290" max="1290" width="49.6640625" style="9" bestFit="1" customWidth="1"/>
    <col min="1291" max="1535" width="9.109375" style="9"/>
    <col min="1536" max="1536" width="8.109375" style="9" customWidth="1"/>
    <col min="1537" max="1537" width="51.33203125" style="9" customWidth="1"/>
    <col min="1538" max="1538" width="15" style="9" bestFit="1" customWidth="1"/>
    <col min="1539" max="1540" width="12.44140625" style="9" customWidth="1"/>
    <col min="1541" max="1541" width="34.109375" style="9" customWidth="1"/>
    <col min="1542" max="1545" width="12.44140625" style="9" customWidth="1"/>
    <col min="1546" max="1546" width="49.6640625" style="9" bestFit="1" customWidth="1"/>
    <col min="1547" max="1791" width="9.109375" style="9"/>
    <col min="1792" max="1792" width="8.109375" style="9" customWidth="1"/>
    <col min="1793" max="1793" width="51.33203125" style="9" customWidth="1"/>
    <col min="1794" max="1794" width="15" style="9" bestFit="1" customWidth="1"/>
    <col min="1795" max="1796" width="12.44140625" style="9" customWidth="1"/>
    <col min="1797" max="1797" width="34.109375" style="9" customWidth="1"/>
    <col min="1798" max="1801" width="12.44140625" style="9" customWidth="1"/>
    <col min="1802" max="1802" width="49.6640625" style="9" bestFit="1" customWidth="1"/>
    <col min="1803" max="2047" width="9.109375" style="9"/>
    <col min="2048" max="2048" width="8.109375" style="9" customWidth="1"/>
    <col min="2049" max="2049" width="51.33203125" style="9" customWidth="1"/>
    <col min="2050" max="2050" width="15" style="9" bestFit="1" customWidth="1"/>
    <col min="2051" max="2052" width="12.44140625" style="9" customWidth="1"/>
    <col min="2053" max="2053" width="34.109375" style="9" customWidth="1"/>
    <col min="2054" max="2057" width="12.44140625" style="9" customWidth="1"/>
    <col min="2058" max="2058" width="49.6640625" style="9" bestFit="1" customWidth="1"/>
    <col min="2059" max="2303" width="9.109375" style="9"/>
    <col min="2304" max="2304" width="8.109375" style="9" customWidth="1"/>
    <col min="2305" max="2305" width="51.33203125" style="9" customWidth="1"/>
    <col min="2306" max="2306" width="15" style="9" bestFit="1" customWidth="1"/>
    <col min="2307" max="2308" width="12.44140625" style="9" customWidth="1"/>
    <col min="2309" max="2309" width="34.109375" style="9" customWidth="1"/>
    <col min="2310" max="2313" width="12.44140625" style="9" customWidth="1"/>
    <col min="2314" max="2314" width="49.6640625" style="9" bestFit="1" customWidth="1"/>
    <col min="2315" max="2559" width="9.109375" style="9"/>
    <col min="2560" max="2560" width="8.109375" style="9" customWidth="1"/>
    <col min="2561" max="2561" width="51.33203125" style="9" customWidth="1"/>
    <col min="2562" max="2562" width="15" style="9" bestFit="1" customWidth="1"/>
    <col min="2563" max="2564" width="12.44140625" style="9" customWidth="1"/>
    <col min="2565" max="2565" width="34.109375" style="9" customWidth="1"/>
    <col min="2566" max="2569" width="12.44140625" style="9" customWidth="1"/>
    <col min="2570" max="2570" width="49.6640625" style="9" bestFit="1" customWidth="1"/>
    <col min="2571" max="2815" width="9.109375" style="9"/>
    <col min="2816" max="2816" width="8.109375" style="9" customWidth="1"/>
    <col min="2817" max="2817" width="51.33203125" style="9" customWidth="1"/>
    <col min="2818" max="2818" width="15" style="9" bestFit="1" customWidth="1"/>
    <col min="2819" max="2820" width="12.44140625" style="9" customWidth="1"/>
    <col min="2821" max="2821" width="34.109375" style="9" customWidth="1"/>
    <col min="2822" max="2825" width="12.44140625" style="9" customWidth="1"/>
    <col min="2826" max="2826" width="49.6640625" style="9" bestFit="1" customWidth="1"/>
    <col min="2827" max="3071" width="9.109375" style="9"/>
    <col min="3072" max="3072" width="8.109375" style="9" customWidth="1"/>
    <col min="3073" max="3073" width="51.33203125" style="9" customWidth="1"/>
    <col min="3074" max="3074" width="15" style="9" bestFit="1" customWidth="1"/>
    <col min="3075" max="3076" width="12.44140625" style="9" customWidth="1"/>
    <col min="3077" max="3077" width="34.109375" style="9" customWidth="1"/>
    <col min="3078" max="3081" width="12.44140625" style="9" customWidth="1"/>
    <col min="3082" max="3082" width="49.6640625" style="9" bestFit="1" customWidth="1"/>
    <col min="3083" max="3327" width="9.109375" style="9"/>
    <col min="3328" max="3328" width="8.109375" style="9" customWidth="1"/>
    <col min="3329" max="3329" width="51.33203125" style="9" customWidth="1"/>
    <col min="3330" max="3330" width="15" style="9" bestFit="1" customWidth="1"/>
    <col min="3331" max="3332" width="12.44140625" style="9" customWidth="1"/>
    <col min="3333" max="3333" width="34.109375" style="9" customWidth="1"/>
    <col min="3334" max="3337" width="12.44140625" style="9" customWidth="1"/>
    <col min="3338" max="3338" width="49.6640625" style="9" bestFit="1" customWidth="1"/>
    <col min="3339" max="3583" width="9.109375" style="9"/>
    <col min="3584" max="3584" width="8.109375" style="9" customWidth="1"/>
    <col min="3585" max="3585" width="51.33203125" style="9" customWidth="1"/>
    <col min="3586" max="3586" width="15" style="9" bestFit="1" customWidth="1"/>
    <col min="3587" max="3588" width="12.44140625" style="9" customWidth="1"/>
    <col min="3589" max="3589" width="34.109375" style="9" customWidth="1"/>
    <col min="3590" max="3593" width="12.44140625" style="9" customWidth="1"/>
    <col min="3594" max="3594" width="49.6640625" style="9" bestFit="1" customWidth="1"/>
    <col min="3595" max="3839" width="9.109375" style="9"/>
    <col min="3840" max="3840" width="8.109375" style="9" customWidth="1"/>
    <col min="3841" max="3841" width="51.33203125" style="9" customWidth="1"/>
    <col min="3842" max="3842" width="15" style="9" bestFit="1" customWidth="1"/>
    <col min="3843" max="3844" width="12.44140625" style="9" customWidth="1"/>
    <col min="3845" max="3845" width="34.109375" style="9" customWidth="1"/>
    <col min="3846" max="3849" width="12.44140625" style="9" customWidth="1"/>
    <col min="3850" max="3850" width="49.6640625" style="9" bestFit="1" customWidth="1"/>
    <col min="3851" max="4095" width="9.109375" style="9"/>
    <col min="4096" max="4096" width="8.109375" style="9" customWidth="1"/>
    <col min="4097" max="4097" width="51.33203125" style="9" customWidth="1"/>
    <col min="4098" max="4098" width="15" style="9" bestFit="1" customWidth="1"/>
    <col min="4099" max="4100" width="12.44140625" style="9" customWidth="1"/>
    <col min="4101" max="4101" width="34.109375" style="9" customWidth="1"/>
    <col min="4102" max="4105" width="12.44140625" style="9" customWidth="1"/>
    <col min="4106" max="4106" width="49.6640625" style="9" bestFit="1" customWidth="1"/>
    <col min="4107" max="4351" width="9.109375" style="9"/>
    <col min="4352" max="4352" width="8.109375" style="9" customWidth="1"/>
    <col min="4353" max="4353" width="51.33203125" style="9" customWidth="1"/>
    <col min="4354" max="4354" width="15" style="9" bestFit="1" customWidth="1"/>
    <col min="4355" max="4356" width="12.44140625" style="9" customWidth="1"/>
    <col min="4357" max="4357" width="34.109375" style="9" customWidth="1"/>
    <col min="4358" max="4361" width="12.44140625" style="9" customWidth="1"/>
    <col min="4362" max="4362" width="49.6640625" style="9" bestFit="1" customWidth="1"/>
    <col min="4363" max="4607" width="9.109375" style="9"/>
    <col min="4608" max="4608" width="8.109375" style="9" customWidth="1"/>
    <col min="4609" max="4609" width="51.33203125" style="9" customWidth="1"/>
    <col min="4610" max="4610" width="15" style="9" bestFit="1" customWidth="1"/>
    <col min="4611" max="4612" width="12.44140625" style="9" customWidth="1"/>
    <col min="4613" max="4613" width="34.109375" style="9" customWidth="1"/>
    <col min="4614" max="4617" width="12.44140625" style="9" customWidth="1"/>
    <col min="4618" max="4618" width="49.6640625" style="9" bestFit="1" customWidth="1"/>
    <col min="4619" max="4863" width="9.109375" style="9"/>
    <col min="4864" max="4864" width="8.109375" style="9" customWidth="1"/>
    <col min="4865" max="4865" width="51.33203125" style="9" customWidth="1"/>
    <col min="4866" max="4866" width="15" style="9" bestFit="1" customWidth="1"/>
    <col min="4867" max="4868" width="12.44140625" style="9" customWidth="1"/>
    <col min="4869" max="4869" width="34.109375" style="9" customWidth="1"/>
    <col min="4870" max="4873" width="12.44140625" style="9" customWidth="1"/>
    <col min="4874" max="4874" width="49.6640625" style="9" bestFit="1" customWidth="1"/>
    <col min="4875" max="5119" width="9.109375" style="9"/>
    <col min="5120" max="5120" width="8.109375" style="9" customWidth="1"/>
    <col min="5121" max="5121" width="51.33203125" style="9" customWidth="1"/>
    <col min="5122" max="5122" width="15" style="9" bestFit="1" customWidth="1"/>
    <col min="5123" max="5124" width="12.44140625" style="9" customWidth="1"/>
    <col min="5125" max="5125" width="34.109375" style="9" customWidth="1"/>
    <col min="5126" max="5129" width="12.44140625" style="9" customWidth="1"/>
    <col min="5130" max="5130" width="49.6640625" style="9" bestFit="1" customWidth="1"/>
    <col min="5131" max="5375" width="9.109375" style="9"/>
    <col min="5376" max="5376" width="8.109375" style="9" customWidth="1"/>
    <col min="5377" max="5377" width="51.33203125" style="9" customWidth="1"/>
    <col min="5378" max="5378" width="15" style="9" bestFit="1" customWidth="1"/>
    <col min="5379" max="5380" width="12.44140625" style="9" customWidth="1"/>
    <col min="5381" max="5381" width="34.109375" style="9" customWidth="1"/>
    <col min="5382" max="5385" width="12.44140625" style="9" customWidth="1"/>
    <col min="5386" max="5386" width="49.6640625" style="9" bestFit="1" customWidth="1"/>
    <col min="5387" max="5631" width="9.109375" style="9"/>
    <col min="5632" max="5632" width="8.109375" style="9" customWidth="1"/>
    <col min="5633" max="5633" width="51.33203125" style="9" customWidth="1"/>
    <col min="5634" max="5634" width="15" style="9" bestFit="1" customWidth="1"/>
    <col min="5635" max="5636" width="12.44140625" style="9" customWidth="1"/>
    <col min="5637" max="5637" width="34.109375" style="9" customWidth="1"/>
    <col min="5638" max="5641" width="12.44140625" style="9" customWidth="1"/>
    <col min="5642" max="5642" width="49.6640625" style="9" bestFit="1" customWidth="1"/>
    <col min="5643" max="5887" width="9.109375" style="9"/>
    <col min="5888" max="5888" width="8.109375" style="9" customWidth="1"/>
    <col min="5889" max="5889" width="51.33203125" style="9" customWidth="1"/>
    <col min="5890" max="5890" width="15" style="9" bestFit="1" customWidth="1"/>
    <col min="5891" max="5892" width="12.44140625" style="9" customWidth="1"/>
    <col min="5893" max="5893" width="34.109375" style="9" customWidth="1"/>
    <col min="5894" max="5897" width="12.44140625" style="9" customWidth="1"/>
    <col min="5898" max="5898" width="49.6640625" style="9" bestFit="1" customWidth="1"/>
    <col min="5899" max="6143" width="9.109375" style="9"/>
    <col min="6144" max="6144" width="8.109375" style="9" customWidth="1"/>
    <col min="6145" max="6145" width="51.33203125" style="9" customWidth="1"/>
    <col min="6146" max="6146" width="15" style="9" bestFit="1" customWidth="1"/>
    <col min="6147" max="6148" width="12.44140625" style="9" customWidth="1"/>
    <col min="6149" max="6149" width="34.109375" style="9" customWidth="1"/>
    <col min="6150" max="6153" width="12.44140625" style="9" customWidth="1"/>
    <col min="6154" max="6154" width="49.6640625" style="9" bestFit="1" customWidth="1"/>
    <col min="6155" max="6399" width="9.109375" style="9"/>
    <col min="6400" max="6400" width="8.109375" style="9" customWidth="1"/>
    <col min="6401" max="6401" width="51.33203125" style="9" customWidth="1"/>
    <col min="6402" max="6402" width="15" style="9" bestFit="1" customWidth="1"/>
    <col min="6403" max="6404" width="12.44140625" style="9" customWidth="1"/>
    <col min="6405" max="6405" width="34.109375" style="9" customWidth="1"/>
    <col min="6406" max="6409" width="12.44140625" style="9" customWidth="1"/>
    <col min="6410" max="6410" width="49.6640625" style="9" bestFit="1" customWidth="1"/>
    <col min="6411" max="6655" width="9.109375" style="9"/>
    <col min="6656" max="6656" width="8.109375" style="9" customWidth="1"/>
    <col min="6657" max="6657" width="51.33203125" style="9" customWidth="1"/>
    <col min="6658" max="6658" width="15" style="9" bestFit="1" customWidth="1"/>
    <col min="6659" max="6660" width="12.44140625" style="9" customWidth="1"/>
    <col min="6661" max="6661" width="34.109375" style="9" customWidth="1"/>
    <col min="6662" max="6665" width="12.44140625" style="9" customWidth="1"/>
    <col min="6666" max="6666" width="49.6640625" style="9" bestFit="1" customWidth="1"/>
    <col min="6667" max="6911" width="9.109375" style="9"/>
    <col min="6912" max="6912" width="8.109375" style="9" customWidth="1"/>
    <col min="6913" max="6913" width="51.33203125" style="9" customWidth="1"/>
    <col min="6914" max="6914" width="15" style="9" bestFit="1" customWidth="1"/>
    <col min="6915" max="6916" width="12.44140625" style="9" customWidth="1"/>
    <col min="6917" max="6917" width="34.109375" style="9" customWidth="1"/>
    <col min="6918" max="6921" width="12.44140625" style="9" customWidth="1"/>
    <col min="6922" max="6922" width="49.6640625" style="9" bestFit="1" customWidth="1"/>
    <col min="6923" max="7167" width="9.109375" style="9"/>
    <col min="7168" max="7168" width="8.109375" style="9" customWidth="1"/>
    <col min="7169" max="7169" width="51.33203125" style="9" customWidth="1"/>
    <col min="7170" max="7170" width="15" style="9" bestFit="1" customWidth="1"/>
    <col min="7171" max="7172" width="12.44140625" style="9" customWidth="1"/>
    <col min="7173" max="7173" width="34.109375" style="9" customWidth="1"/>
    <col min="7174" max="7177" width="12.44140625" style="9" customWidth="1"/>
    <col min="7178" max="7178" width="49.6640625" style="9" bestFit="1" customWidth="1"/>
    <col min="7179" max="7423" width="9.109375" style="9"/>
    <col min="7424" max="7424" width="8.109375" style="9" customWidth="1"/>
    <col min="7425" max="7425" width="51.33203125" style="9" customWidth="1"/>
    <col min="7426" max="7426" width="15" style="9" bestFit="1" customWidth="1"/>
    <col min="7427" max="7428" width="12.44140625" style="9" customWidth="1"/>
    <col min="7429" max="7429" width="34.109375" style="9" customWidth="1"/>
    <col min="7430" max="7433" width="12.44140625" style="9" customWidth="1"/>
    <col min="7434" max="7434" width="49.6640625" style="9" bestFit="1" customWidth="1"/>
    <col min="7435" max="7679" width="9.109375" style="9"/>
    <col min="7680" max="7680" width="8.109375" style="9" customWidth="1"/>
    <col min="7681" max="7681" width="51.33203125" style="9" customWidth="1"/>
    <col min="7682" max="7682" width="15" style="9" bestFit="1" customWidth="1"/>
    <col min="7683" max="7684" width="12.44140625" style="9" customWidth="1"/>
    <col min="7685" max="7685" width="34.109375" style="9" customWidth="1"/>
    <col min="7686" max="7689" width="12.44140625" style="9" customWidth="1"/>
    <col min="7690" max="7690" width="49.6640625" style="9" bestFit="1" customWidth="1"/>
    <col min="7691" max="7935" width="9.109375" style="9"/>
    <col min="7936" max="7936" width="8.109375" style="9" customWidth="1"/>
    <col min="7937" max="7937" width="51.33203125" style="9" customWidth="1"/>
    <col min="7938" max="7938" width="15" style="9" bestFit="1" customWidth="1"/>
    <col min="7939" max="7940" width="12.44140625" style="9" customWidth="1"/>
    <col min="7941" max="7941" width="34.109375" style="9" customWidth="1"/>
    <col min="7942" max="7945" width="12.44140625" style="9" customWidth="1"/>
    <col min="7946" max="7946" width="49.6640625" style="9" bestFit="1" customWidth="1"/>
    <col min="7947" max="8191" width="9.109375" style="9"/>
    <col min="8192" max="8192" width="8.109375" style="9" customWidth="1"/>
    <col min="8193" max="8193" width="51.33203125" style="9" customWidth="1"/>
    <col min="8194" max="8194" width="15" style="9" bestFit="1" customWidth="1"/>
    <col min="8195" max="8196" width="12.44140625" style="9" customWidth="1"/>
    <col min="8197" max="8197" width="34.109375" style="9" customWidth="1"/>
    <col min="8198" max="8201" width="12.44140625" style="9" customWidth="1"/>
    <col min="8202" max="8202" width="49.6640625" style="9" bestFit="1" customWidth="1"/>
    <col min="8203" max="8447" width="9.109375" style="9"/>
    <col min="8448" max="8448" width="8.109375" style="9" customWidth="1"/>
    <col min="8449" max="8449" width="51.33203125" style="9" customWidth="1"/>
    <col min="8450" max="8450" width="15" style="9" bestFit="1" customWidth="1"/>
    <col min="8451" max="8452" width="12.44140625" style="9" customWidth="1"/>
    <col min="8453" max="8453" width="34.109375" style="9" customWidth="1"/>
    <col min="8454" max="8457" width="12.44140625" style="9" customWidth="1"/>
    <col min="8458" max="8458" width="49.6640625" style="9" bestFit="1" customWidth="1"/>
    <col min="8459" max="8703" width="9.109375" style="9"/>
    <col min="8704" max="8704" width="8.109375" style="9" customWidth="1"/>
    <col min="8705" max="8705" width="51.33203125" style="9" customWidth="1"/>
    <col min="8706" max="8706" width="15" style="9" bestFit="1" customWidth="1"/>
    <col min="8707" max="8708" width="12.44140625" style="9" customWidth="1"/>
    <col min="8709" max="8709" width="34.109375" style="9" customWidth="1"/>
    <col min="8710" max="8713" width="12.44140625" style="9" customWidth="1"/>
    <col min="8714" max="8714" width="49.6640625" style="9" bestFit="1" customWidth="1"/>
    <col min="8715" max="8959" width="9.109375" style="9"/>
    <col min="8960" max="8960" width="8.109375" style="9" customWidth="1"/>
    <col min="8961" max="8961" width="51.33203125" style="9" customWidth="1"/>
    <col min="8962" max="8962" width="15" style="9" bestFit="1" customWidth="1"/>
    <col min="8963" max="8964" width="12.44140625" style="9" customWidth="1"/>
    <col min="8965" max="8965" width="34.109375" style="9" customWidth="1"/>
    <col min="8966" max="8969" width="12.44140625" style="9" customWidth="1"/>
    <col min="8970" max="8970" width="49.6640625" style="9" bestFit="1" customWidth="1"/>
    <col min="8971" max="9215" width="9.109375" style="9"/>
    <col min="9216" max="9216" width="8.109375" style="9" customWidth="1"/>
    <col min="9217" max="9217" width="51.33203125" style="9" customWidth="1"/>
    <col min="9218" max="9218" width="15" style="9" bestFit="1" customWidth="1"/>
    <col min="9219" max="9220" width="12.44140625" style="9" customWidth="1"/>
    <col min="9221" max="9221" width="34.109375" style="9" customWidth="1"/>
    <col min="9222" max="9225" width="12.44140625" style="9" customWidth="1"/>
    <col min="9226" max="9226" width="49.6640625" style="9" bestFit="1" customWidth="1"/>
    <col min="9227" max="9471" width="9.109375" style="9"/>
    <col min="9472" max="9472" width="8.109375" style="9" customWidth="1"/>
    <col min="9473" max="9473" width="51.33203125" style="9" customWidth="1"/>
    <col min="9474" max="9474" width="15" style="9" bestFit="1" customWidth="1"/>
    <col min="9475" max="9476" width="12.44140625" style="9" customWidth="1"/>
    <col min="9477" max="9477" width="34.109375" style="9" customWidth="1"/>
    <col min="9478" max="9481" width="12.44140625" style="9" customWidth="1"/>
    <col min="9482" max="9482" width="49.6640625" style="9" bestFit="1" customWidth="1"/>
    <col min="9483" max="9727" width="9.109375" style="9"/>
    <col min="9728" max="9728" width="8.109375" style="9" customWidth="1"/>
    <col min="9729" max="9729" width="51.33203125" style="9" customWidth="1"/>
    <col min="9730" max="9730" width="15" style="9" bestFit="1" customWidth="1"/>
    <col min="9731" max="9732" width="12.44140625" style="9" customWidth="1"/>
    <col min="9733" max="9733" width="34.109375" style="9" customWidth="1"/>
    <col min="9734" max="9737" width="12.44140625" style="9" customWidth="1"/>
    <col min="9738" max="9738" width="49.6640625" style="9" bestFit="1" customWidth="1"/>
    <col min="9739" max="9983" width="9.109375" style="9"/>
    <col min="9984" max="9984" width="8.109375" style="9" customWidth="1"/>
    <col min="9985" max="9985" width="51.33203125" style="9" customWidth="1"/>
    <col min="9986" max="9986" width="15" style="9" bestFit="1" customWidth="1"/>
    <col min="9987" max="9988" width="12.44140625" style="9" customWidth="1"/>
    <col min="9989" max="9989" width="34.109375" style="9" customWidth="1"/>
    <col min="9990" max="9993" width="12.44140625" style="9" customWidth="1"/>
    <col min="9994" max="9994" width="49.6640625" style="9" bestFit="1" customWidth="1"/>
    <col min="9995" max="10239" width="9.109375" style="9"/>
    <col min="10240" max="10240" width="8.109375" style="9" customWidth="1"/>
    <col min="10241" max="10241" width="51.33203125" style="9" customWidth="1"/>
    <col min="10242" max="10242" width="15" style="9" bestFit="1" customWidth="1"/>
    <col min="10243" max="10244" width="12.44140625" style="9" customWidth="1"/>
    <col min="10245" max="10245" width="34.109375" style="9" customWidth="1"/>
    <col min="10246" max="10249" width="12.44140625" style="9" customWidth="1"/>
    <col min="10250" max="10250" width="49.6640625" style="9" bestFit="1" customWidth="1"/>
    <col min="10251" max="10495" width="9.109375" style="9"/>
    <col min="10496" max="10496" width="8.109375" style="9" customWidth="1"/>
    <col min="10497" max="10497" width="51.33203125" style="9" customWidth="1"/>
    <col min="10498" max="10498" width="15" style="9" bestFit="1" customWidth="1"/>
    <col min="10499" max="10500" width="12.44140625" style="9" customWidth="1"/>
    <col min="10501" max="10501" width="34.109375" style="9" customWidth="1"/>
    <col min="10502" max="10505" width="12.44140625" style="9" customWidth="1"/>
    <col min="10506" max="10506" width="49.6640625" style="9" bestFit="1" customWidth="1"/>
    <col min="10507" max="10751" width="9.109375" style="9"/>
    <col min="10752" max="10752" width="8.109375" style="9" customWidth="1"/>
    <col min="10753" max="10753" width="51.33203125" style="9" customWidth="1"/>
    <col min="10754" max="10754" width="15" style="9" bestFit="1" customWidth="1"/>
    <col min="10755" max="10756" width="12.44140625" style="9" customWidth="1"/>
    <col min="10757" max="10757" width="34.109375" style="9" customWidth="1"/>
    <col min="10758" max="10761" width="12.44140625" style="9" customWidth="1"/>
    <col min="10762" max="10762" width="49.6640625" style="9" bestFit="1" customWidth="1"/>
    <col min="10763" max="11007" width="9.109375" style="9"/>
    <col min="11008" max="11008" width="8.109375" style="9" customWidth="1"/>
    <col min="11009" max="11009" width="51.33203125" style="9" customWidth="1"/>
    <col min="11010" max="11010" width="15" style="9" bestFit="1" customWidth="1"/>
    <col min="11011" max="11012" width="12.44140625" style="9" customWidth="1"/>
    <col min="11013" max="11013" width="34.109375" style="9" customWidth="1"/>
    <col min="11014" max="11017" width="12.44140625" style="9" customWidth="1"/>
    <col min="11018" max="11018" width="49.6640625" style="9" bestFit="1" customWidth="1"/>
    <col min="11019" max="11263" width="9.109375" style="9"/>
    <col min="11264" max="11264" width="8.109375" style="9" customWidth="1"/>
    <col min="11265" max="11265" width="51.33203125" style="9" customWidth="1"/>
    <col min="11266" max="11266" width="15" style="9" bestFit="1" customWidth="1"/>
    <col min="11267" max="11268" width="12.44140625" style="9" customWidth="1"/>
    <col min="11269" max="11269" width="34.109375" style="9" customWidth="1"/>
    <col min="11270" max="11273" width="12.44140625" style="9" customWidth="1"/>
    <col min="11274" max="11274" width="49.6640625" style="9" bestFit="1" customWidth="1"/>
    <col min="11275" max="11519" width="9.109375" style="9"/>
    <col min="11520" max="11520" width="8.109375" style="9" customWidth="1"/>
    <col min="11521" max="11521" width="51.33203125" style="9" customWidth="1"/>
    <col min="11522" max="11522" width="15" style="9" bestFit="1" customWidth="1"/>
    <col min="11523" max="11524" width="12.44140625" style="9" customWidth="1"/>
    <col min="11525" max="11525" width="34.109375" style="9" customWidth="1"/>
    <col min="11526" max="11529" width="12.44140625" style="9" customWidth="1"/>
    <col min="11530" max="11530" width="49.6640625" style="9" bestFit="1" customWidth="1"/>
    <col min="11531" max="11775" width="9.109375" style="9"/>
    <col min="11776" max="11776" width="8.109375" style="9" customWidth="1"/>
    <col min="11777" max="11777" width="51.33203125" style="9" customWidth="1"/>
    <col min="11778" max="11778" width="15" style="9" bestFit="1" customWidth="1"/>
    <col min="11779" max="11780" width="12.44140625" style="9" customWidth="1"/>
    <col min="11781" max="11781" width="34.109375" style="9" customWidth="1"/>
    <col min="11782" max="11785" width="12.44140625" style="9" customWidth="1"/>
    <col min="11786" max="11786" width="49.6640625" style="9" bestFit="1" customWidth="1"/>
    <col min="11787" max="12031" width="9.109375" style="9"/>
    <col min="12032" max="12032" width="8.109375" style="9" customWidth="1"/>
    <col min="12033" max="12033" width="51.33203125" style="9" customWidth="1"/>
    <col min="12034" max="12034" width="15" style="9" bestFit="1" customWidth="1"/>
    <col min="12035" max="12036" width="12.44140625" style="9" customWidth="1"/>
    <col min="12037" max="12037" width="34.109375" style="9" customWidth="1"/>
    <col min="12038" max="12041" width="12.44140625" style="9" customWidth="1"/>
    <col min="12042" max="12042" width="49.6640625" style="9" bestFit="1" customWidth="1"/>
    <col min="12043" max="12287" width="9.109375" style="9"/>
    <col min="12288" max="12288" width="8.109375" style="9" customWidth="1"/>
    <col min="12289" max="12289" width="51.33203125" style="9" customWidth="1"/>
    <col min="12290" max="12290" width="15" style="9" bestFit="1" customWidth="1"/>
    <col min="12291" max="12292" width="12.44140625" style="9" customWidth="1"/>
    <col min="12293" max="12293" width="34.109375" style="9" customWidth="1"/>
    <col min="12294" max="12297" width="12.44140625" style="9" customWidth="1"/>
    <col min="12298" max="12298" width="49.6640625" style="9" bestFit="1" customWidth="1"/>
    <col min="12299" max="12543" width="9.109375" style="9"/>
    <col min="12544" max="12544" width="8.109375" style="9" customWidth="1"/>
    <col min="12545" max="12545" width="51.33203125" style="9" customWidth="1"/>
    <col min="12546" max="12546" width="15" style="9" bestFit="1" customWidth="1"/>
    <col min="12547" max="12548" width="12.44140625" style="9" customWidth="1"/>
    <col min="12549" max="12549" width="34.109375" style="9" customWidth="1"/>
    <col min="12550" max="12553" width="12.44140625" style="9" customWidth="1"/>
    <col min="12554" max="12554" width="49.6640625" style="9" bestFit="1" customWidth="1"/>
    <col min="12555" max="12799" width="9.109375" style="9"/>
    <col min="12800" max="12800" width="8.109375" style="9" customWidth="1"/>
    <col min="12801" max="12801" width="51.33203125" style="9" customWidth="1"/>
    <col min="12802" max="12802" width="15" style="9" bestFit="1" customWidth="1"/>
    <col min="12803" max="12804" width="12.44140625" style="9" customWidth="1"/>
    <col min="12805" max="12805" width="34.109375" style="9" customWidth="1"/>
    <col min="12806" max="12809" width="12.44140625" style="9" customWidth="1"/>
    <col min="12810" max="12810" width="49.6640625" style="9" bestFit="1" customWidth="1"/>
    <col min="12811" max="13055" width="9.109375" style="9"/>
    <col min="13056" max="13056" width="8.109375" style="9" customWidth="1"/>
    <col min="13057" max="13057" width="51.33203125" style="9" customWidth="1"/>
    <col min="13058" max="13058" width="15" style="9" bestFit="1" customWidth="1"/>
    <col min="13059" max="13060" width="12.44140625" style="9" customWidth="1"/>
    <col min="13061" max="13061" width="34.109375" style="9" customWidth="1"/>
    <col min="13062" max="13065" width="12.44140625" style="9" customWidth="1"/>
    <col min="13066" max="13066" width="49.6640625" style="9" bestFit="1" customWidth="1"/>
    <col min="13067" max="13311" width="9.109375" style="9"/>
    <col min="13312" max="13312" width="8.109375" style="9" customWidth="1"/>
    <col min="13313" max="13313" width="51.33203125" style="9" customWidth="1"/>
    <col min="13314" max="13314" width="15" style="9" bestFit="1" customWidth="1"/>
    <col min="13315" max="13316" width="12.44140625" style="9" customWidth="1"/>
    <col min="13317" max="13317" width="34.109375" style="9" customWidth="1"/>
    <col min="13318" max="13321" width="12.44140625" style="9" customWidth="1"/>
    <col min="13322" max="13322" width="49.6640625" style="9" bestFit="1" customWidth="1"/>
    <col min="13323" max="13567" width="9.109375" style="9"/>
    <col min="13568" max="13568" width="8.109375" style="9" customWidth="1"/>
    <col min="13569" max="13569" width="51.33203125" style="9" customWidth="1"/>
    <col min="13570" max="13570" width="15" style="9" bestFit="1" customWidth="1"/>
    <col min="13571" max="13572" width="12.44140625" style="9" customWidth="1"/>
    <col min="13573" max="13573" width="34.109375" style="9" customWidth="1"/>
    <col min="13574" max="13577" width="12.44140625" style="9" customWidth="1"/>
    <col min="13578" max="13578" width="49.6640625" style="9" bestFit="1" customWidth="1"/>
    <col min="13579" max="13823" width="9.109375" style="9"/>
    <col min="13824" max="13824" width="8.109375" style="9" customWidth="1"/>
    <col min="13825" max="13825" width="51.33203125" style="9" customWidth="1"/>
    <col min="13826" max="13826" width="15" style="9" bestFit="1" customWidth="1"/>
    <col min="13827" max="13828" width="12.44140625" style="9" customWidth="1"/>
    <col min="13829" max="13829" width="34.109375" style="9" customWidth="1"/>
    <col min="13830" max="13833" width="12.44140625" style="9" customWidth="1"/>
    <col min="13834" max="13834" width="49.6640625" style="9" bestFit="1" customWidth="1"/>
    <col min="13835" max="14079" width="9.109375" style="9"/>
    <col min="14080" max="14080" width="8.109375" style="9" customWidth="1"/>
    <col min="14081" max="14081" width="51.33203125" style="9" customWidth="1"/>
    <col min="14082" max="14082" width="15" style="9" bestFit="1" customWidth="1"/>
    <col min="14083" max="14084" width="12.44140625" style="9" customWidth="1"/>
    <col min="14085" max="14085" width="34.109375" style="9" customWidth="1"/>
    <col min="14086" max="14089" width="12.44140625" style="9" customWidth="1"/>
    <col min="14090" max="14090" width="49.6640625" style="9" bestFit="1" customWidth="1"/>
    <col min="14091" max="14335" width="9.109375" style="9"/>
    <col min="14336" max="14336" width="8.109375" style="9" customWidth="1"/>
    <col min="14337" max="14337" width="51.33203125" style="9" customWidth="1"/>
    <col min="14338" max="14338" width="15" style="9" bestFit="1" customWidth="1"/>
    <col min="14339" max="14340" width="12.44140625" style="9" customWidth="1"/>
    <col min="14341" max="14341" width="34.109375" style="9" customWidth="1"/>
    <col min="14342" max="14345" width="12.44140625" style="9" customWidth="1"/>
    <col min="14346" max="14346" width="49.6640625" style="9" bestFit="1" customWidth="1"/>
    <col min="14347" max="14591" width="9.109375" style="9"/>
    <col min="14592" max="14592" width="8.109375" style="9" customWidth="1"/>
    <col min="14593" max="14593" width="51.33203125" style="9" customWidth="1"/>
    <col min="14594" max="14594" width="15" style="9" bestFit="1" customWidth="1"/>
    <col min="14595" max="14596" width="12.44140625" style="9" customWidth="1"/>
    <col min="14597" max="14597" width="34.109375" style="9" customWidth="1"/>
    <col min="14598" max="14601" width="12.44140625" style="9" customWidth="1"/>
    <col min="14602" max="14602" width="49.6640625" style="9" bestFit="1" customWidth="1"/>
    <col min="14603" max="14847" width="9.109375" style="9"/>
    <col min="14848" max="14848" width="8.109375" style="9" customWidth="1"/>
    <col min="14849" max="14849" width="51.33203125" style="9" customWidth="1"/>
    <col min="14850" max="14850" width="15" style="9" bestFit="1" customWidth="1"/>
    <col min="14851" max="14852" width="12.44140625" style="9" customWidth="1"/>
    <col min="14853" max="14853" width="34.109375" style="9" customWidth="1"/>
    <col min="14854" max="14857" width="12.44140625" style="9" customWidth="1"/>
    <col min="14858" max="14858" width="49.6640625" style="9" bestFit="1" customWidth="1"/>
    <col min="14859" max="15103" width="9.109375" style="9"/>
    <col min="15104" max="15104" width="8.109375" style="9" customWidth="1"/>
    <col min="15105" max="15105" width="51.33203125" style="9" customWidth="1"/>
    <col min="15106" max="15106" width="15" style="9" bestFit="1" customWidth="1"/>
    <col min="15107" max="15108" width="12.44140625" style="9" customWidth="1"/>
    <col min="15109" max="15109" width="34.109375" style="9" customWidth="1"/>
    <col min="15110" max="15113" width="12.44140625" style="9" customWidth="1"/>
    <col min="15114" max="15114" width="49.6640625" style="9" bestFit="1" customWidth="1"/>
    <col min="15115" max="15359" width="9.109375" style="9"/>
    <col min="15360" max="15360" width="8.109375" style="9" customWidth="1"/>
    <col min="15361" max="15361" width="51.33203125" style="9" customWidth="1"/>
    <col min="15362" max="15362" width="15" style="9" bestFit="1" customWidth="1"/>
    <col min="15363" max="15364" width="12.44140625" style="9" customWidth="1"/>
    <col min="15365" max="15365" width="34.109375" style="9" customWidth="1"/>
    <col min="15366" max="15369" width="12.44140625" style="9" customWidth="1"/>
    <col min="15370" max="15370" width="49.6640625" style="9" bestFit="1" customWidth="1"/>
    <col min="15371" max="15615" width="9.109375" style="9"/>
    <col min="15616" max="15616" width="8.109375" style="9" customWidth="1"/>
    <col min="15617" max="15617" width="51.33203125" style="9" customWidth="1"/>
    <col min="15618" max="15618" width="15" style="9" bestFit="1" customWidth="1"/>
    <col min="15619" max="15620" width="12.44140625" style="9" customWidth="1"/>
    <col min="15621" max="15621" width="34.109375" style="9" customWidth="1"/>
    <col min="15622" max="15625" width="12.44140625" style="9" customWidth="1"/>
    <col min="15626" max="15626" width="49.6640625" style="9" bestFit="1" customWidth="1"/>
    <col min="15627" max="15871" width="9.109375" style="9"/>
    <col min="15872" max="15872" width="8.109375" style="9" customWidth="1"/>
    <col min="15873" max="15873" width="51.33203125" style="9" customWidth="1"/>
    <col min="15874" max="15874" width="15" style="9" bestFit="1" customWidth="1"/>
    <col min="15875" max="15876" width="12.44140625" style="9" customWidth="1"/>
    <col min="15877" max="15877" width="34.109375" style="9" customWidth="1"/>
    <col min="15878" max="15881" width="12.44140625" style="9" customWidth="1"/>
    <col min="15882" max="15882" width="49.6640625" style="9" bestFit="1" customWidth="1"/>
    <col min="15883" max="16127" width="9.109375" style="9"/>
    <col min="16128" max="16128" width="8.109375" style="9" customWidth="1"/>
    <col min="16129" max="16129" width="51.33203125" style="9" customWidth="1"/>
    <col min="16130" max="16130" width="15" style="9" bestFit="1" customWidth="1"/>
    <col min="16131" max="16132" width="12.44140625" style="9" customWidth="1"/>
    <col min="16133" max="16133" width="34.109375" style="9" customWidth="1"/>
    <col min="16134" max="16137" width="12.44140625" style="9" customWidth="1"/>
    <col min="16138" max="16138" width="49.6640625" style="9" bestFit="1" customWidth="1"/>
    <col min="16139" max="16384" width="9.109375" style="9"/>
  </cols>
  <sheetData>
    <row r="1" spans="1:10">
      <c r="A1" s="8" t="s">
        <v>191</v>
      </c>
      <c r="B1" s="8"/>
      <c r="C1" s="8"/>
      <c r="D1" s="8"/>
      <c r="E1" s="8"/>
      <c r="F1" s="8"/>
      <c r="G1" s="8"/>
      <c r="H1" s="8"/>
      <c r="I1" s="8"/>
      <c r="J1" s="8"/>
    </row>
    <row r="2" spans="1:10" ht="15" thickBot="1">
      <c r="J2" s="10" t="s">
        <v>192</v>
      </c>
    </row>
    <row r="3" spans="1:10" ht="15" thickBot="1">
      <c r="A3" s="11" t="s">
        <v>119</v>
      </c>
      <c r="B3" s="9" t="s">
        <v>86</v>
      </c>
      <c r="C3" s="11"/>
      <c r="D3" s="12"/>
      <c r="E3" s="11" t="str">
        <f>IF(ISBLANK(D3),"",IF(ISERROR(VLOOKUP(D3,'2027-28'!$A$8:$B$67,2,0))," This is not a legitimate school district number",CONCATENATE(" ",VLOOKUP(D3,'2027-28'!$A$8:$B$67,2,0))))</f>
        <v/>
      </c>
    </row>
    <row r="4" spans="1:10">
      <c r="A4" s="11"/>
      <c r="B4" s="9" t="s">
        <v>204</v>
      </c>
    </row>
    <row r="5" spans="1:10" ht="5.0999999999999996" customHeight="1">
      <c r="A5" s="11"/>
    </row>
    <row r="6" spans="1:10">
      <c r="A6" s="11" t="s">
        <v>120</v>
      </c>
      <c r="B6" s="9" t="s">
        <v>114</v>
      </c>
    </row>
    <row r="7" spans="1:10" ht="15" thickBot="1"/>
    <row r="8" spans="1:10" ht="15" thickBot="1">
      <c r="B8" s="13"/>
      <c r="C8" s="13"/>
      <c r="D8" s="124" t="s">
        <v>88</v>
      </c>
      <c r="E8" s="125"/>
      <c r="F8" s="125"/>
      <c r="G8" s="125"/>
      <c r="H8" s="125"/>
      <c r="I8" s="125"/>
      <c r="J8" s="14" t="s">
        <v>89</v>
      </c>
    </row>
    <row r="9" spans="1:10">
      <c r="B9" s="13"/>
      <c r="C9" s="15" t="s">
        <v>193</v>
      </c>
      <c r="D9" s="126" t="s">
        <v>159</v>
      </c>
      <c r="E9" s="127"/>
      <c r="F9" s="128" t="s">
        <v>173</v>
      </c>
      <c r="G9" s="129"/>
      <c r="H9" s="128" t="s">
        <v>194</v>
      </c>
      <c r="I9" s="129"/>
      <c r="J9" s="16"/>
    </row>
    <row r="10" spans="1:10">
      <c r="B10" s="17"/>
      <c r="C10" s="18" t="s">
        <v>90</v>
      </c>
      <c r="D10" s="19" t="s">
        <v>91</v>
      </c>
      <c r="E10" s="20" t="s">
        <v>92</v>
      </c>
      <c r="F10" s="21" t="s">
        <v>91</v>
      </c>
      <c r="G10" s="20" t="s">
        <v>92</v>
      </c>
      <c r="H10" s="19" t="s">
        <v>91</v>
      </c>
      <c r="I10" s="20" t="s">
        <v>92</v>
      </c>
      <c r="J10" s="22"/>
    </row>
    <row r="11" spans="1:10">
      <c r="B11" s="23" t="s">
        <v>93</v>
      </c>
      <c r="C11" s="24"/>
      <c r="D11" s="23"/>
      <c r="E11" s="24"/>
      <c r="F11" s="23"/>
      <c r="G11" s="24"/>
      <c r="H11" s="8"/>
      <c r="I11" s="24"/>
      <c r="J11" s="24"/>
    </row>
    <row r="12" spans="1:10">
      <c r="B12" s="25" t="s">
        <v>94</v>
      </c>
      <c r="C12" s="59" t="str">
        <f>IF(OR(ISBLANK($D$3),$E$3=" This is not a legitimate school district number"),"",VLOOKUP($D$3,'2025-26'!$A:$AE,3,0))</f>
        <v/>
      </c>
      <c r="D12" s="58"/>
      <c r="E12" s="26" t="str">
        <f>IF(OR(ISBLANK($D$3),$E$3=" This is not a legitimate school district number"),"",VLOOKUP($D$3,'2026-27'!$A:$AE,3,0))</f>
        <v/>
      </c>
      <c r="F12" s="27"/>
      <c r="G12" s="26" t="str">
        <f>IF(OR(ISBLANK($D$3),$E$3=" This is not a legitimate school district number"),"",VLOOKUP($D$3,'2027-28'!$A:$AE,3,0))</f>
        <v/>
      </c>
      <c r="H12" s="27"/>
      <c r="I12" s="26" t="str">
        <f>IF(OR(ISBLANK($D$3),$E$3=" This is not a legitimate school district number"),"",VLOOKUP($D$3,'2028-29'!$A:$AE,3,0))</f>
        <v/>
      </c>
      <c r="J12" s="22"/>
    </row>
    <row r="13" spans="1:10">
      <c r="B13" s="25" t="s">
        <v>95</v>
      </c>
      <c r="C13" s="59" t="str">
        <f>IF(OR(ISBLANK($D$3),$E$3=" This is not a legitimate school district number"),"",VLOOKUP($D$3,'2025-26'!$A:$AE,4,0))</f>
        <v/>
      </c>
      <c r="D13" s="58"/>
      <c r="E13" s="26" t="str">
        <f>IF(OR(ISBLANK($D$3),$E$3=" This is not a legitimate school district number"),"",VLOOKUP($D$3,'2026-27'!$A:$AE,4,0))</f>
        <v/>
      </c>
      <c r="F13" s="27"/>
      <c r="G13" s="26" t="str">
        <f>IF(OR(ISBLANK($D$3),$E$3=" This is not a legitimate school district number"),"",VLOOKUP($D$3,'2027-28'!$A:$AE,4,0))</f>
        <v/>
      </c>
      <c r="H13" s="27"/>
      <c r="I13" s="26" t="str">
        <f>IF(OR(ISBLANK($D$3),$E$3=" This is not a legitimate school district number"),"",VLOOKUP($D$3,'2028-29'!$A:$AE,4,0))</f>
        <v/>
      </c>
      <c r="J13" s="22"/>
    </row>
    <row r="14" spans="1:10">
      <c r="B14" s="25" t="s">
        <v>96</v>
      </c>
      <c r="C14" s="59" t="str">
        <f>IF(OR(ISBLANK($D$3),$E$3=" This is not a legitimate school district number"),"",VLOOKUP($D$3,'2025-26'!$A:$AE,5,0))</f>
        <v/>
      </c>
      <c r="D14" s="58"/>
      <c r="E14" s="26" t="str">
        <f>IF(OR(ISBLANK($D$3),$E$3=" This is not a legitimate school district number"),"",VLOOKUP($D$3,'2026-27'!$A:$AE,5,0))</f>
        <v/>
      </c>
      <c r="F14" s="27"/>
      <c r="G14" s="26" t="str">
        <f>IF(OR(ISBLANK($D$3),$E$3=" This is not a legitimate school district number"),"",VLOOKUP($D$3,'2027-28'!$A:$AE,5,0))</f>
        <v/>
      </c>
      <c r="H14" s="27"/>
      <c r="I14" s="26" t="str">
        <f>IF(OR(ISBLANK($D$3),$E$3=" This is not a legitimate school district number"),"",VLOOKUP($D$3,'2028-29'!$A:$AE,5,0))</f>
        <v/>
      </c>
      <c r="J14" s="22"/>
    </row>
    <row r="15" spans="1:10">
      <c r="B15" s="28" t="s">
        <v>139</v>
      </c>
      <c r="C15" s="59" t="str">
        <f>IF(OR(ISBLANK($D$3),$E$3=" This is not a legitimate school district number"),"",VLOOKUP($D$3,'2025-26'!$A:$AE,6,0))</f>
        <v/>
      </c>
      <c r="D15" s="58"/>
      <c r="E15" s="26" t="str">
        <f>IF(OR(ISBLANK($D$3),$E$3=" This is not a legitimate school district number"),"",VLOOKUP($D$3,'2026-27'!$A:$AE,6,0))</f>
        <v/>
      </c>
      <c r="F15" s="27"/>
      <c r="G15" s="26" t="str">
        <f>IF(OR(ISBLANK($D$3),$E$3=" This is not a legitimate school district number"),"",VLOOKUP($D$3,'2027-28'!$A:$AE,6,0))</f>
        <v/>
      </c>
      <c r="H15" s="27"/>
      <c r="I15" s="26" t="str">
        <f>IF(OR(ISBLANK($D$3),$E$3=" This is not a legitimate school district number"),"",VLOOKUP($D$3,'2028-29'!$A:$AE,6,0))</f>
        <v/>
      </c>
      <c r="J15" s="29"/>
    </row>
    <row r="16" spans="1:10" ht="15" thickBot="1">
      <c r="B16" s="23" t="s">
        <v>109</v>
      </c>
      <c r="C16" s="24"/>
      <c r="D16" s="23"/>
      <c r="E16" s="24"/>
      <c r="F16" s="23"/>
      <c r="G16" s="24"/>
      <c r="H16" s="8"/>
      <c r="I16" s="24"/>
      <c r="J16" s="24"/>
    </row>
    <row r="17" spans="2:10">
      <c r="B17" s="30" t="s">
        <v>97</v>
      </c>
      <c r="C17" s="61" t="str">
        <f>IF(OR(ISBLANK($D$3),$E$3=" This is not a legitimate school district number"),"",VLOOKUP($D$3,'2025-26'!$A:$AE,7,0))</f>
        <v/>
      </c>
      <c r="D17" s="32"/>
      <c r="E17" s="31" t="str">
        <f>IF(OR(ISBLANK($D$3),$E$3=" This is not a legitimate school district number"),"",VLOOKUP($D$3,'2026-27'!$A:$AE,7,0))</f>
        <v/>
      </c>
      <c r="F17" s="32"/>
      <c r="G17" s="31" t="str">
        <f>IF(OR(ISBLANK($D$3),$E$3=" This is not a legitimate school district number"),"",VLOOKUP($D$3,'2027-28'!$A:$AE,7,0))</f>
        <v/>
      </c>
      <c r="H17" s="32"/>
      <c r="I17" s="31" t="str">
        <f>IF(OR(ISBLANK($D$3),$E$3=" This is not a legitimate school district number"),"",VLOOKUP($D$3,'2028-29'!$A:$AE,7,0))</f>
        <v/>
      </c>
      <c r="J17" s="33"/>
    </row>
    <row r="18" spans="2:10">
      <c r="B18" s="34" t="s">
        <v>98</v>
      </c>
      <c r="C18" s="62" t="str">
        <f>IF(OR(ISBLANK($D$3),$E$3=" This is not a legitimate school district number"),"",VLOOKUP($D$3,'2025-26'!$A:$AE,8,0))</f>
        <v/>
      </c>
      <c r="D18" s="36"/>
      <c r="E18" s="35" t="str">
        <f>IF(OR(ISBLANK($D$3),$E$3=" This is not a legitimate school district number"),"",VLOOKUP($D$3,'2026-27'!$A:$AE,8,0))</f>
        <v/>
      </c>
      <c r="F18" s="36"/>
      <c r="G18" s="35" t="str">
        <f>IF(OR(ISBLANK($D$3),$E$3=" This is not a legitimate school district number"),"",VLOOKUP($D$3,'2027-28'!$A:$AE,8,0))</f>
        <v/>
      </c>
      <c r="H18" s="36"/>
      <c r="I18" s="35" t="str">
        <f>IF(OR(ISBLANK($D$3),$E$3=" This is not a legitimate school district number"),"",VLOOKUP($D$3,'2028-29'!$A:$AE,8,0))</f>
        <v/>
      </c>
      <c r="J18" s="29"/>
    </row>
    <row r="19" spans="2:10">
      <c r="B19" s="34" t="s">
        <v>99</v>
      </c>
      <c r="C19" s="62" t="str">
        <f>IF(OR(ISBLANK($D$3),$E$3=" This is not a legitimate school district number"),"",VLOOKUP($D$3,'2025-26'!$A:$AE,9,0))</f>
        <v/>
      </c>
      <c r="D19" s="36"/>
      <c r="E19" s="35" t="str">
        <f>IF(OR(ISBLANK($D$3),$E$3=" This is not a legitimate school district number"),"",VLOOKUP($D$3,'2026-27'!$A:$AE,9,0))</f>
        <v/>
      </c>
      <c r="F19" s="36"/>
      <c r="G19" s="35" t="str">
        <f>IF(OR(ISBLANK($D$3),$E$3=" This is not a legitimate school district number"),"",VLOOKUP($D$3,'2027-28'!$A:$AE,9,0))</f>
        <v/>
      </c>
      <c r="H19" s="36"/>
      <c r="I19" s="35" t="str">
        <f>IF(OR(ISBLANK($D$3),$E$3=" This is not a legitimate school district number"),"",VLOOKUP($D$3,'2028-29'!$A:$AE,9,0))</f>
        <v/>
      </c>
      <c r="J19" s="29"/>
    </row>
    <row r="20" spans="2:10" ht="15" thickBot="1">
      <c r="B20" s="39" t="s">
        <v>162</v>
      </c>
      <c r="C20" s="65" t="str">
        <f>IF(OR(ISBLANK($D$3),$E$3=" This is not a legitimate school district number"),"",VLOOKUP($D$3,'2025-26'!$A:$AE,10,0))</f>
        <v/>
      </c>
      <c r="D20" s="51"/>
      <c r="E20" s="50" t="str">
        <f>IF(OR(ISBLANK($D$3),$E$3=" This is not a legitimate school district number"),"",VLOOKUP($D$3,'2026-27'!$A:$AE,10,0))</f>
        <v/>
      </c>
      <c r="F20" s="51"/>
      <c r="G20" s="50" t="str">
        <f>IF(OR(ISBLANK($D$3),$E$3=" This is not a legitimate school district number"),"",VLOOKUP($D$3,'2027-28'!$A:$AE,10,0))</f>
        <v/>
      </c>
      <c r="H20" s="51"/>
      <c r="I20" s="50" t="str">
        <f>IF(OR(ISBLANK($D$3),$E$3=" This is not a legitimate school district number"),"",VLOOKUP($D$3,'2028-29'!$A:$AE,10,0))</f>
        <v/>
      </c>
      <c r="J20" s="29"/>
    </row>
    <row r="21" spans="2:10">
      <c r="B21" s="73" t="s">
        <v>108</v>
      </c>
      <c r="C21" s="74">
        <f>SUM(C17:C20)</f>
        <v>0</v>
      </c>
      <c r="D21" s="83">
        <f t="shared" ref="D21:E21" si="0">SUM(D17:D20)</f>
        <v>0</v>
      </c>
      <c r="E21" s="84">
        <f t="shared" si="0"/>
        <v>0</v>
      </c>
      <c r="F21" s="85">
        <f t="shared" ref="F21" si="1">SUM(F17:F20)</f>
        <v>0</v>
      </c>
      <c r="G21" s="84">
        <f t="shared" ref="G21" si="2">SUM(G17:G20)</f>
        <v>0</v>
      </c>
      <c r="H21" s="83">
        <f t="shared" ref="H21" si="3">SUM(H17:H20)</f>
        <v>0</v>
      </c>
      <c r="I21" s="84">
        <f t="shared" ref="I21" si="4">SUM(I17:I20)</f>
        <v>0</v>
      </c>
      <c r="J21" s="29"/>
    </row>
    <row r="22" spans="2:10">
      <c r="B22" s="73" t="s">
        <v>110</v>
      </c>
      <c r="C22" s="74"/>
      <c r="D22" s="75">
        <f>D21-C21</f>
        <v>0</v>
      </c>
      <c r="E22" s="76">
        <f>E21-C21</f>
        <v>0</v>
      </c>
      <c r="F22" s="77">
        <f>F21-D21</f>
        <v>0</v>
      </c>
      <c r="G22" s="76">
        <f>G21-E21</f>
        <v>0</v>
      </c>
      <c r="H22" s="75">
        <f>H21-F21</f>
        <v>0</v>
      </c>
      <c r="I22" s="76">
        <f>I21-G21</f>
        <v>0</v>
      </c>
      <c r="J22" s="29"/>
    </row>
    <row r="23" spans="2:10" ht="15" thickBot="1">
      <c r="B23" s="23" t="s">
        <v>107</v>
      </c>
      <c r="C23" s="24"/>
      <c r="D23" s="23"/>
      <c r="E23" s="24"/>
      <c r="F23" s="23"/>
      <c r="G23" s="24"/>
      <c r="H23" s="8"/>
      <c r="I23" s="24"/>
      <c r="J23" s="24"/>
    </row>
    <row r="24" spans="2:10">
      <c r="B24" s="37" t="s">
        <v>168</v>
      </c>
      <c r="C24" s="63" t="str">
        <f>IF(OR(ISBLANK($D$3),$E$3=" This is not a legitimate school district number"),"",VLOOKUP($D$3,'2025-26'!$A:$AE,11,0))</f>
        <v/>
      </c>
      <c r="D24" s="53"/>
      <c r="E24" s="38" t="str">
        <f>IF(OR(ISBLANK($D$3),$E$3=" This is not a legitimate school district number"),"",VLOOKUP($D$3,'2026-27'!$A:$AE,11,0))</f>
        <v/>
      </c>
      <c r="F24" s="53"/>
      <c r="G24" s="38" t="str">
        <f>IF(OR(ISBLANK($D$3),$E$3=" This is not a legitimate school district number"),"",VLOOKUP($D$3,'2027-28'!$A:$AE,11,0))</f>
        <v/>
      </c>
      <c r="H24" s="53"/>
      <c r="I24" s="38" t="str">
        <f>IF(OR(ISBLANK($D$3),$E$3=" This is not a legitimate school district number"),"",VLOOKUP($D$3,'2028-29'!$A:$AE,11,0))</f>
        <v/>
      </c>
      <c r="J24" s="29"/>
    </row>
    <row r="25" spans="2:10">
      <c r="B25" s="37" t="s">
        <v>169</v>
      </c>
      <c r="C25" s="59" t="str">
        <f>IF(OR(ISBLANK($D$3),$E$3=" This is not a legitimate school district number"),"",VLOOKUP($D$3,'2025-26'!$A:$AE,12,0))</f>
        <v/>
      </c>
      <c r="D25" s="27"/>
      <c r="E25" s="26" t="str">
        <f>IF(OR(ISBLANK($D$3),$E$3=" This is not a legitimate school district number"),"",VLOOKUP($D$3,'2026-27'!$A:$AE,12,0))</f>
        <v/>
      </c>
      <c r="F25" s="27"/>
      <c r="G25" s="26" t="str">
        <f>IF(OR(ISBLANK($D$3),$E$3=" This is not a legitimate school district number"),"",VLOOKUP($D$3,'2027-28'!$A:$AE,12,0))</f>
        <v/>
      </c>
      <c r="H25" s="27"/>
      <c r="I25" s="26" t="str">
        <f>IF(OR(ISBLANK($D$3),$E$3=" This is not a legitimate school district number"),"",VLOOKUP($D$3,'2028-29'!$A:$AE,12,0))</f>
        <v/>
      </c>
      <c r="J25" s="29"/>
    </row>
    <row r="26" spans="2:10">
      <c r="B26" s="37" t="s">
        <v>170</v>
      </c>
      <c r="C26" s="59" t="str">
        <f>IF(OR(ISBLANK($D$3),$E$3=" This is not a legitimate school district number"),"",VLOOKUP($D$3,'2025-26'!$A:$AE,13,0))</f>
        <v/>
      </c>
      <c r="D26" s="27"/>
      <c r="E26" s="26" t="str">
        <f>IF(OR(ISBLANK($D$3),$E$3=" This is not a legitimate school district number"),"",VLOOKUP($D$3,'2026-27'!$A:$AE,13,0))</f>
        <v/>
      </c>
      <c r="F26" s="27"/>
      <c r="G26" s="26" t="str">
        <f>IF(OR(ISBLANK($D$3),$E$3=" This is not a legitimate school district number"),"",VLOOKUP($D$3,'2027-28'!$A:$AE,13,0))</f>
        <v/>
      </c>
      <c r="H26" s="27"/>
      <c r="I26" s="26" t="str">
        <f>IF(OR(ISBLANK($D$3),$E$3=" This is not a legitimate school district number"),"",VLOOKUP($D$3,'2028-29'!$A:$AE,13,0))</f>
        <v/>
      </c>
      <c r="J26" s="29"/>
    </row>
    <row r="27" spans="2:10">
      <c r="B27" s="34" t="s">
        <v>171</v>
      </c>
      <c r="C27" s="59" t="str">
        <f>IF(OR(ISBLANK($D$3),$E$3=" This is not a legitimate school district number"),"",VLOOKUP($D$3,'2025-26'!$A:$AE,14,0))</f>
        <v/>
      </c>
      <c r="D27" s="27"/>
      <c r="E27" s="26" t="str">
        <f>IF(OR(ISBLANK($D$3),$E$3=" This is not a legitimate school district number"),"",VLOOKUP($D$3,'2026-27'!$A:$AE,14,0))</f>
        <v/>
      </c>
      <c r="F27" s="27"/>
      <c r="G27" s="26" t="str">
        <f>IF(OR(ISBLANK($D$3),$E$3=" This is not a legitimate school district number"),"",VLOOKUP($D$3,'2027-28'!$A:$AE,14,0))</f>
        <v/>
      </c>
      <c r="H27" s="27"/>
      <c r="I27" s="26" t="str">
        <f>IF(OR(ISBLANK($D$3),$E$3=" This is not a legitimate school district number"),"",VLOOKUP($D$3,'2028-29'!$A:$AE,14,0))</f>
        <v/>
      </c>
      <c r="J27" s="29"/>
    </row>
    <row r="28" spans="2:10" ht="15" thickBot="1">
      <c r="B28" s="39" t="s">
        <v>172</v>
      </c>
      <c r="C28" s="64" t="str">
        <f>IF(OR(ISBLANK($D$3),$E$3=" This is not a legitimate school district number"),"",VLOOKUP($D$3,'2025-26'!$A:$AE,15,0))</f>
        <v/>
      </c>
      <c r="D28" s="41"/>
      <c r="E28" s="40" t="str">
        <f>IF(OR(ISBLANK($D$3),$E$3=" This is not a legitimate school district number"),"",VLOOKUP($D$3,'2026-27'!$A:$AE,15,0))</f>
        <v/>
      </c>
      <c r="F28" s="41"/>
      <c r="G28" s="40" t="str">
        <f>IF(OR(ISBLANK($D$3),$E$3=" This is not a legitimate school district number"),"",VLOOKUP($D$3,'2027-28'!$A:$AE,15,0))</f>
        <v/>
      </c>
      <c r="H28" s="41"/>
      <c r="I28" s="40" t="str">
        <f>IF(OR(ISBLANK($D$3),$E$3=" This is not a legitimate school district number"),"",VLOOKUP($D$3,'2028-29'!$A:$AE,15,0))</f>
        <v/>
      </c>
      <c r="J28" s="42"/>
    </row>
    <row r="29" spans="2:10" ht="15" thickBot="1">
      <c r="B29" s="43" t="s">
        <v>100</v>
      </c>
      <c r="C29" s="60" t="str">
        <f>IF(OR(ISBLANK($D$3),$E$3=" This is not a legitimate school district number"),"",VLOOKUP($D$3,'2025-26'!$A:$AE,16,0))</f>
        <v/>
      </c>
      <c r="D29" s="45"/>
      <c r="E29" s="44" t="str">
        <f>IF(OR(ISBLANK($D$3),$E$3=" This is not a legitimate school district number"),"",VLOOKUP($D$3,'2026-27'!$A:$AE,16,0))</f>
        <v/>
      </c>
      <c r="F29" s="45"/>
      <c r="G29" s="44" t="str">
        <f>IF(OR(ISBLANK($D$3),$E$3=" This is not a legitimate school district number"),"",VLOOKUP($D$3,'2027-28'!$A:$AE,16,0))</f>
        <v/>
      </c>
      <c r="H29" s="45"/>
      <c r="I29" s="44" t="str">
        <f>IF(OR(ISBLANK($D$3),$E$3=" This is not a legitimate school district number"),"",VLOOKUP($D$3,'2028-29'!$A:$AE,16,0))</f>
        <v/>
      </c>
      <c r="J29" s="46" t="s">
        <v>101</v>
      </c>
    </row>
    <row r="30" spans="2:10" ht="15" thickBot="1">
      <c r="B30" s="23" t="s">
        <v>161</v>
      </c>
      <c r="C30" s="24"/>
      <c r="D30" s="23"/>
      <c r="E30" s="24"/>
      <c r="F30" s="23"/>
      <c r="G30" s="24"/>
      <c r="H30" s="8"/>
      <c r="I30" s="24"/>
      <c r="J30" s="47"/>
    </row>
    <row r="31" spans="2:10">
      <c r="B31" s="48" t="s">
        <v>102</v>
      </c>
      <c r="C31" s="61" t="str">
        <f>IF(OR(ISBLANK($D$3),$E$3=" This is not a legitimate school district number"),"",VLOOKUP($D$3,'2025-26'!$A:$AE,17,0))</f>
        <v/>
      </c>
      <c r="D31" s="32"/>
      <c r="E31" s="31" t="str">
        <f>IF(OR(ISBLANK($D$3),$E$3=" This is not a legitimate school district number"),"",VLOOKUP($D$3,'2026-27'!$A:$AE,17,0))</f>
        <v/>
      </c>
      <c r="F31" s="32"/>
      <c r="G31" s="31" t="str">
        <f>IF(OR(ISBLANK($D$3),$E$3=" This is not a legitimate school district number"),"",VLOOKUP($D$3,'2027-28'!$A:$AE,17,0))</f>
        <v/>
      </c>
      <c r="H31" s="32"/>
      <c r="I31" s="31" t="str">
        <f>IF(OR(ISBLANK($D$3),$E$3=" This is not a legitimate school district number"),"",VLOOKUP($D$3,'2028-29'!$A:$AE,17,0))</f>
        <v/>
      </c>
      <c r="J31" s="22" t="s">
        <v>103</v>
      </c>
    </row>
    <row r="32" spans="2:10" ht="15" thickBot="1">
      <c r="B32" s="49" t="s">
        <v>104</v>
      </c>
      <c r="C32" s="65" t="str">
        <f>IF(OR(ISBLANK($D$3),$E$3=" This is not a legitimate school district number"),"",VLOOKUP($D$3,'2025-26'!$A:$AE,18,0))</f>
        <v/>
      </c>
      <c r="D32" s="51"/>
      <c r="E32" s="50" t="str">
        <f>IF(OR(ISBLANK($D$3),$E$3=" This is not a legitimate school district number"),"",VLOOKUP($D$3,'2026-27'!$A:$AE,18,0))</f>
        <v/>
      </c>
      <c r="F32" s="51"/>
      <c r="G32" s="50" t="str">
        <f>IF(OR(ISBLANK($D$3),$E$3=" This is not a legitimate school district number"),"",VLOOKUP($D$3,'2027-28'!$A:$AE,18,0))</f>
        <v/>
      </c>
      <c r="H32" s="51"/>
      <c r="I32" s="50" t="str">
        <f>IF(OR(ISBLANK($D$3),$E$3=" This is not a legitimate school district number"),"",VLOOKUP($D$3,'2028-29'!$A:$AE,18,0))</f>
        <v/>
      </c>
      <c r="J32" s="46" t="s">
        <v>101</v>
      </c>
    </row>
    <row r="33" spans="2:10">
      <c r="B33" s="48" t="s">
        <v>164</v>
      </c>
      <c r="C33" s="61" t="str">
        <f>IF(OR(ISBLANK($D$3),$E$3=" This is not a legitimate school district number"),"",VLOOKUP($D$3,'2025-26'!$A:$AE,19,0))</f>
        <v/>
      </c>
      <c r="D33" s="32"/>
      <c r="E33" s="31" t="str">
        <f>IF(OR(ISBLANK($D$3),$E$3=" This is not a legitimate school district number"),"",VLOOKUP($D$3,'2026-27'!$A:$AE,19,0))</f>
        <v/>
      </c>
      <c r="F33" s="32"/>
      <c r="G33" s="31" t="str">
        <f>IF(OR(ISBLANK($D$3),$E$3=" This is not a legitimate school district number"),"",VLOOKUP($D$3,'2027-28'!$A:$AE,19,0))</f>
        <v/>
      </c>
      <c r="H33" s="32"/>
      <c r="I33" s="31" t="str">
        <f>IF(OR(ISBLANK($D$3),$E$3=" This is not a legitimate school district number"),"",VLOOKUP($D$3,'2028-29'!$A:$AE,19,0))</f>
        <v/>
      </c>
      <c r="J33" s="16"/>
    </row>
    <row r="34" spans="2:10">
      <c r="B34" s="25" t="s">
        <v>165</v>
      </c>
      <c r="C34" s="62" t="str">
        <f>IF(OR(ISBLANK($D$3),$E$3=" This is not a legitimate school district number"),"",VLOOKUP($D$3,'2025-26'!$A:$AE,20,0))</f>
        <v/>
      </c>
      <c r="D34" s="36"/>
      <c r="E34" s="35" t="str">
        <f>IF(OR(ISBLANK($D$3),$E$3=" This is not a legitimate school district number"),"",VLOOKUP($D$3,'2026-27'!$A:$AE,20,0))</f>
        <v/>
      </c>
      <c r="F34" s="36"/>
      <c r="G34" s="35" t="str">
        <f>IF(OR(ISBLANK($D$3),$E$3=" This is not a legitimate school district number"),"",VLOOKUP($D$3,'2027-28'!$A:$AE,20,0))</f>
        <v/>
      </c>
      <c r="H34" s="36"/>
      <c r="I34" s="35" t="str">
        <f>IF(OR(ISBLANK($D$3),$E$3=" This is not a legitimate school district number"),"",VLOOKUP($D$3,'2028-29'!$A:$AE,20,0))</f>
        <v/>
      </c>
      <c r="J34" s="22" t="s">
        <v>103</v>
      </c>
    </row>
    <row r="35" spans="2:10" ht="15" thickBot="1">
      <c r="B35" s="49" t="s">
        <v>166</v>
      </c>
      <c r="C35" s="65" t="str">
        <f>IF(OR(ISBLANK($D$3),$E$3=" This is not a legitimate school district number"),"",VLOOKUP($D$3,'2025-26'!$A:$AE,21,0))</f>
        <v/>
      </c>
      <c r="D35" s="51"/>
      <c r="E35" s="50" t="str">
        <f>IF(OR(ISBLANK($D$3),$E$3=" This is not a legitimate school district number"),"",VLOOKUP($D$3,'2026-27'!$A:$AE,21,0))</f>
        <v/>
      </c>
      <c r="F35" s="51"/>
      <c r="G35" s="50" t="str">
        <f>IF(OR(ISBLANK($D$3),$E$3=" This is not a legitimate school district number"),"",VLOOKUP($D$3,'2027-28'!$A:$AE,21,0))</f>
        <v/>
      </c>
      <c r="H35" s="51"/>
      <c r="I35" s="50" t="str">
        <f>IF(OR(ISBLANK($D$3),$E$3=" This is not a legitimate school district number"),"",VLOOKUP($D$3,'2028-29'!$A:$AE,21,0))</f>
        <v/>
      </c>
      <c r="J35" s="46" t="s">
        <v>101</v>
      </c>
    </row>
    <row r="36" spans="2:10" ht="15" thickBot="1">
      <c r="B36" s="48" t="s">
        <v>174</v>
      </c>
      <c r="C36" s="66" t="str">
        <f>IF(OR(ISBLANK($D$3),$E$3=" This is not a legitimate school district number"),"",VLOOKUP($D$3,'2025-26'!$A:$AE,22,0))</f>
        <v/>
      </c>
      <c r="D36" s="53"/>
      <c r="E36" s="52" t="str">
        <f>IF(OR(ISBLANK($D$3),$E$3=" This is not a legitimate school district number"),"",VLOOKUP($D$3,'2026-27'!$A:$AE,22,0))</f>
        <v/>
      </c>
      <c r="F36" s="53"/>
      <c r="G36" s="52" t="str">
        <f>IF(OR(ISBLANK($D$3),$E$3=" This is not a legitimate school district number"),"",VLOOKUP($D$3,'2027-28'!$A:$AE,22,0))</f>
        <v/>
      </c>
      <c r="H36" s="53"/>
      <c r="I36" s="52" t="str">
        <f>IF(OR(ISBLANK($D$3),$E$3=" This is not a legitimate school district number"),"",VLOOKUP($D$3,'2028-29'!$A:$AE,22,0))</f>
        <v/>
      </c>
      <c r="J36" s="16"/>
    </row>
    <row r="37" spans="2:10" ht="15" thickBot="1">
      <c r="B37" s="48" t="s">
        <v>175</v>
      </c>
      <c r="C37" s="59" t="str">
        <f>IF(OR(ISBLANK($D$3),$E$3=" This is not a legitimate school district number"),"",VLOOKUP($D$3,'2025-26'!$A:$AE,23,0))</f>
        <v/>
      </c>
      <c r="D37" s="27"/>
      <c r="E37" s="26" t="str">
        <f>IF(OR(ISBLANK($D$3),$E$3=" This is not a legitimate school district number"),"",VLOOKUP($D$3,'2026-27'!$A:$AE,23,0))</f>
        <v/>
      </c>
      <c r="F37" s="27"/>
      <c r="G37" s="26" t="str">
        <f>IF(OR(ISBLANK($D$3),$E$3=" This is not a legitimate school district number"),"",VLOOKUP($D$3,'2027-28'!$A:$AE,23,0))</f>
        <v/>
      </c>
      <c r="H37" s="27"/>
      <c r="I37" s="26" t="str">
        <f>IF(OR(ISBLANK($D$3),$E$3=" This is not a legitimate school district number"),"",VLOOKUP($D$3,'2028-29'!$A:$AE,23,0))</f>
        <v/>
      </c>
      <c r="J37" s="22"/>
    </row>
    <row r="38" spans="2:10" ht="15" thickBot="1">
      <c r="B38" s="48" t="s">
        <v>176</v>
      </c>
      <c r="C38" s="64" t="str">
        <f>IF(OR(ISBLANK($D$3),$E$3=" This is not a legitimate school district number"),"",VLOOKUP($D$3,'2025-26'!$A:$AE,24,0))</f>
        <v/>
      </c>
      <c r="D38" s="41"/>
      <c r="E38" s="40" t="str">
        <f>IF(OR(ISBLANK($D$3),$E$3=" This is not a legitimate school district number"),"",VLOOKUP($D$3,'2026-27'!$A:$AE,24,0))</f>
        <v/>
      </c>
      <c r="F38" s="41"/>
      <c r="G38" s="40" t="str">
        <f>IF(OR(ISBLANK($D$3),$E$3=" This is not a legitimate school district number"),"",VLOOKUP($D$3,'2027-28'!$A:$AE,24,0))</f>
        <v/>
      </c>
      <c r="H38" s="41"/>
      <c r="I38" s="40" t="str">
        <f>IF(OR(ISBLANK($D$3),$E$3=" This is not a legitimate school district number"),"",VLOOKUP($D$3,'2028-29'!$A:$AE,24,0))</f>
        <v/>
      </c>
      <c r="J38" s="46"/>
    </row>
    <row r="39" spans="2:10">
      <c r="B39" s="17" t="s">
        <v>105</v>
      </c>
      <c r="C39" s="67" t="str">
        <f>IF(OR(ISBLANK($D$3),$E$3=" This is not a legitimate school district number"),"",VLOOKUP($D$3,'2025-26'!$A:$AE,25,0))</f>
        <v/>
      </c>
      <c r="D39" s="55"/>
      <c r="E39" s="54" t="str">
        <f>IF(OR(ISBLANK($D$3),$E$3=" This is not a legitimate school district number"),"",VLOOKUP($D$3,'2026-27'!$A:$AE,25,0))</f>
        <v/>
      </c>
      <c r="F39" s="55"/>
      <c r="G39" s="54" t="str">
        <f>IF(OR(ISBLANK($D$3),$E$3=" This is not a legitimate school district number"),"",VLOOKUP($D$3,'2027-28'!$A:$AE,25,0))</f>
        <v/>
      </c>
      <c r="H39" s="55"/>
      <c r="I39" s="54" t="str">
        <f>IF(OR(ISBLANK($D$3),$E$3=" This is not a legitimate school district number"),"",VLOOKUP($D$3,'2028-29'!$A:$AE,25,0))</f>
        <v/>
      </c>
      <c r="J39" s="22" t="s">
        <v>103</v>
      </c>
    </row>
    <row r="40" spans="2:10">
      <c r="B40" s="56" t="s">
        <v>177</v>
      </c>
      <c r="C40" s="59" t="str">
        <f>IF(OR(ISBLANK($D$3),$E$3=" This is not a legitimate school district number"),"",VLOOKUP($D$3,'2025-26'!$A:$AE,26,0))</f>
        <v/>
      </c>
      <c r="D40" s="57"/>
      <c r="E40" s="26" t="str">
        <f>IF(OR(ISBLANK($D$3),$E$3=" This is not a legitimate school district number"),"",VLOOKUP($D$3,'2026-27'!$A:$AE,26,0))</f>
        <v/>
      </c>
      <c r="F40" s="57"/>
      <c r="G40" s="26" t="str">
        <f>IF(OR(ISBLANK($D$3),$E$3=" This is not a legitimate school district number"),"",VLOOKUP($D$3,'2027-28'!$A:$AE,26,0))</f>
        <v/>
      </c>
      <c r="H40" s="57"/>
      <c r="I40" s="26" t="str">
        <f>IF(OR(ISBLANK($D$3),$E$3=" This is not a legitimate school district number"),"",VLOOKUP($D$3,'2028-29'!$A:$AE,26,0))</f>
        <v/>
      </c>
      <c r="J40" s="22"/>
    </row>
    <row r="41" spans="2:10" ht="15" thickBot="1">
      <c r="B41" s="23" t="s">
        <v>163</v>
      </c>
      <c r="C41" s="24"/>
      <c r="D41" s="23"/>
      <c r="E41" s="24"/>
      <c r="F41" s="23"/>
      <c r="G41" s="24"/>
      <c r="H41" s="8"/>
      <c r="I41" s="24"/>
      <c r="J41" s="24"/>
    </row>
    <row r="42" spans="2:10">
      <c r="B42" s="48" t="s">
        <v>102</v>
      </c>
      <c r="C42" s="61" t="str">
        <f>IF(OR(ISBLANK($D$3),$E$3=" This is not a legitimate school district number"),"",VLOOKUP($D$3,'2025-26'!$A:$AE,27,0))</f>
        <v/>
      </c>
      <c r="D42" s="32"/>
      <c r="E42" s="31" t="str">
        <f>IF(OR(ISBLANK($D$3),$E$3=" This is not a legitimate school district number"),"",VLOOKUP($D$3,'2026-27'!$A:$AE,27,0))</f>
        <v/>
      </c>
      <c r="F42" s="32"/>
      <c r="G42" s="31" t="str">
        <f>IF(OR(ISBLANK($D$3),$E$3=" This is not a legitimate school district number"),"",VLOOKUP($D$3,'2027-28'!$A:$AE,27,0))</f>
        <v/>
      </c>
      <c r="H42" s="32"/>
      <c r="I42" s="31" t="str">
        <f>IF(OR(ISBLANK($D$3),$E$3=" This is not a legitimate school district number"),"",VLOOKUP($D$3,'2028-29'!$A:$AE,27,0))</f>
        <v/>
      </c>
      <c r="J42" s="22" t="s">
        <v>106</v>
      </c>
    </row>
    <row r="43" spans="2:10" ht="15" thickBot="1">
      <c r="B43" s="49" t="s">
        <v>104</v>
      </c>
      <c r="C43" s="65" t="str">
        <f>IF(OR(ISBLANK($D$3),$E$3=" This is not a legitimate school district number"),"",VLOOKUP($D$3,'2025-26'!$A:$AE,28,0))</f>
        <v/>
      </c>
      <c r="D43" s="51"/>
      <c r="E43" s="50" t="str">
        <f>IF(OR(ISBLANK($D$3),$E$3=" This is not a legitimate school district number"),"",VLOOKUP($D$3,'2026-27'!$A:$AE,28,0))</f>
        <v/>
      </c>
      <c r="F43" s="51"/>
      <c r="G43" s="50" t="str">
        <f>IF(OR(ISBLANK($D$3),$E$3=" This is not a legitimate school district number"),"",VLOOKUP($D$3,'2027-28'!$A:$AE,28,0))</f>
        <v/>
      </c>
      <c r="H43" s="51"/>
      <c r="I43" s="50" t="str">
        <f>IF(OR(ISBLANK($D$3),$E$3=" This is not a legitimate school district number"),"",VLOOKUP($D$3,'2028-29'!$A:$AE,28,0))</f>
        <v/>
      </c>
      <c r="J43" s="46" t="s">
        <v>101</v>
      </c>
    </row>
    <row r="44" spans="2:10">
      <c r="B44" s="17" t="s">
        <v>164</v>
      </c>
      <c r="C44" s="67" t="str">
        <f>IF(OR(ISBLANK($D$3),$E$3=" This is not a legitimate school district number"),"",VLOOKUP($D$3,'2025-26'!$A:$AE,29,0))</f>
        <v/>
      </c>
      <c r="D44" s="55"/>
      <c r="E44" s="54" t="str">
        <f>IF(OR(ISBLANK($D$3),$E$3=" This is not a legitimate school district number"),"",VLOOKUP($D$3,'2026-27'!$A:$AE,29,0))</f>
        <v/>
      </c>
      <c r="F44" s="55"/>
      <c r="G44" s="54" t="str">
        <f>IF(OR(ISBLANK($D$3),$E$3=" This is not a legitimate school district number"),"",VLOOKUP($D$3,'2027-28'!$A:$AE,29,0))</f>
        <v/>
      </c>
      <c r="H44" s="55"/>
      <c r="I44" s="54" t="str">
        <f>IF(OR(ISBLANK($D$3),$E$3=" This is not a legitimate school district number"),"",VLOOKUP($D$3,'2028-29'!$A:$AE,29,0))</f>
        <v/>
      </c>
      <c r="J44" s="16"/>
    </row>
    <row r="45" spans="2:10">
      <c r="B45" s="25" t="s">
        <v>165</v>
      </c>
      <c r="C45" s="62" t="str">
        <f>IF(OR(ISBLANK($D$3),$E$3=" This is not a legitimate school district number"),"",VLOOKUP($D$3,'2025-26'!$A:$AE,30,0))</f>
        <v/>
      </c>
      <c r="D45" s="36"/>
      <c r="E45" s="35" t="str">
        <f>IF(OR(ISBLANK($D$3),$E$3=" This is not a legitimate school district number"),"",VLOOKUP($D$3,'2026-27'!$A:$AE,30,0))</f>
        <v/>
      </c>
      <c r="F45" s="36"/>
      <c r="G45" s="35" t="str">
        <f>IF(OR(ISBLANK($D$3),$E$3=" This is not a legitimate school district number"),"",VLOOKUP($D$3,'2027-28'!$A:$AE,30,0))</f>
        <v/>
      </c>
      <c r="H45" s="36"/>
      <c r="I45" s="35" t="str">
        <f>IF(OR(ISBLANK($D$3),$E$3=" This is not a legitimate school district number"),"",VLOOKUP($D$3,'2028-29'!$A:$AE,30,0))</f>
        <v/>
      </c>
      <c r="J45" s="22" t="s">
        <v>106</v>
      </c>
    </row>
    <row r="46" spans="2:10" ht="15" thickBot="1">
      <c r="B46" s="49" t="s">
        <v>166</v>
      </c>
      <c r="C46" s="65" t="str">
        <f>IF(OR(ISBLANK($D$3),$E$3=" This is not a legitimate school district number"),"",VLOOKUP($D$3,'2025-26'!$A:$AE,31,0))</f>
        <v/>
      </c>
      <c r="D46" s="51"/>
      <c r="E46" s="50" t="str">
        <f>IF(OR(ISBLANK($D$3),$E$3=" This is not a legitimate school district number"),"",VLOOKUP($D$3,'2026-27'!$A:$AE,31,0))</f>
        <v/>
      </c>
      <c r="F46" s="51"/>
      <c r="G46" s="50" t="str">
        <f>IF(OR(ISBLANK($D$3),$E$3=" This is not a legitimate school district number"),"",VLOOKUP($D$3,'2027-28'!$A:$AE,31,0))</f>
        <v/>
      </c>
      <c r="H46" s="51"/>
      <c r="I46" s="50" t="str">
        <f>IF(OR(ISBLANK($D$3),$E$3=" This is not a legitimate school district number"),"",VLOOKUP($D$3,'2028-29'!$A:$AE,31,0))</f>
        <v/>
      </c>
      <c r="J46" s="46"/>
    </row>
    <row r="48" spans="2:10">
      <c r="B48" s="9" t="s">
        <v>122</v>
      </c>
    </row>
    <row r="49" spans="1:10">
      <c r="B49" s="9" t="s">
        <v>197</v>
      </c>
    </row>
    <row r="50" spans="1:10" ht="5.0999999999999996" customHeight="1"/>
    <row r="51" spans="1:10">
      <c r="B51" s="9" t="s">
        <v>178</v>
      </c>
    </row>
    <row r="52" spans="1:10" ht="5.0999999999999996" customHeight="1"/>
    <row r="53" spans="1:10">
      <c r="B53" s="9" t="s">
        <v>167</v>
      </c>
    </row>
    <row r="54" spans="1:10">
      <c r="B54" s="9" t="s">
        <v>195</v>
      </c>
    </row>
    <row r="55" spans="1:10">
      <c r="B55" s="9" t="s">
        <v>198</v>
      </c>
    </row>
    <row r="57" spans="1:10">
      <c r="A57" s="11" t="s">
        <v>118</v>
      </c>
      <c r="B57" s="9" t="s">
        <v>199</v>
      </c>
    </row>
    <row r="58" spans="1:10" ht="5.0999999999999996" customHeight="1">
      <c r="A58" s="11"/>
    </row>
    <row r="59" spans="1:10">
      <c r="B59" s="23" t="s">
        <v>196</v>
      </c>
      <c r="C59" s="24"/>
      <c r="D59" s="23"/>
      <c r="E59" s="24"/>
      <c r="F59" s="23"/>
      <c r="G59" s="24"/>
      <c r="H59" s="8"/>
      <c r="I59" s="24"/>
      <c r="J59" s="24"/>
    </row>
    <row r="60" spans="1:10">
      <c r="B60" s="72" t="s">
        <v>113</v>
      </c>
      <c r="C60" s="69"/>
      <c r="D60" s="70"/>
      <c r="E60" s="71"/>
      <c r="F60" s="69"/>
      <c r="G60" s="69"/>
      <c r="H60" s="69"/>
      <c r="I60" s="69"/>
      <c r="J60" s="79"/>
    </row>
    <row r="61" spans="1:10" ht="15" thickBot="1">
      <c r="B61" s="81"/>
      <c r="C61" s="78"/>
      <c r="D61" s="82" t="s">
        <v>159</v>
      </c>
      <c r="E61" s="121" t="s">
        <v>115</v>
      </c>
      <c r="F61" s="122"/>
      <c r="G61" s="122"/>
      <c r="H61" s="122"/>
      <c r="I61" s="122"/>
      <c r="J61" s="123"/>
    </row>
    <row r="62" spans="1:10">
      <c r="B62" s="108" t="s">
        <v>116</v>
      </c>
      <c r="C62" s="109"/>
      <c r="D62" s="68"/>
      <c r="E62" s="112"/>
      <c r="F62" s="113"/>
      <c r="G62" s="113"/>
      <c r="H62" s="113"/>
      <c r="I62" s="113"/>
      <c r="J62" s="114"/>
    </row>
    <row r="63" spans="1:10">
      <c r="B63" s="108" t="s">
        <v>117</v>
      </c>
      <c r="C63" s="109"/>
      <c r="D63" s="68"/>
      <c r="E63" s="115"/>
      <c r="F63" s="116"/>
      <c r="G63" s="116"/>
      <c r="H63" s="116"/>
      <c r="I63" s="116"/>
      <c r="J63" s="117"/>
    </row>
    <row r="64" spans="1:10">
      <c r="B64" s="108" t="s">
        <v>112</v>
      </c>
      <c r="C64" s="109"/>
      <c r="D64" s="68"/>
      <c r="E64" s="115"/>
      <c r="F64" s="116"/>
      <c r="G64" s="116"/>
      <c r="H64" s="116"/>
      <c r="I64" s="116"/>
      <c r="J64" s="117"/>
    </row>
    <row r="65" spans="1:10">
      <c r="B65" s="108" t="s">
        <v>123</v>
      </c>
      <c r="C65" s="109"/>
      <c r="D65" s="68"/>
      <c r="E65" s="115"/>
      <c r="F65" s="116"/>
      <c r="G65" s="116"/>
      <c r="H65" s="116"/>
      <c r="I65" s="116"/>
      <c r="J65" s="117"/>
    </row>
    <row r="66" spans="1:10" ht="15" thickBot="1">
      <c r="B66" s="110" t="s">
        <v>111</v>
      </c>
      <c r="C66" s="111"/>
      <c r="D66" s="80">
        <f>SUM(D62:D65)</f>
        <v>0</v>
      </c>
      <c r="E66" s="118"/>
      <c r="F66" s="119"/>
      <c r="G66" s="119"/>
      <c r="H66" s="119"/>
      <c r="I66" s="119"/>
      <c r="J66" s="120"/>
    </row>
    <row r="68" spans="1:10" ht="15" thickBot="1">
      <c r="A68" s="11" t="s">
        <v>121</v>
      </c>
      <c r="B68" t="s">
        <v>124</v>
      </c>
    </row>
    <row r="69" spans="1:10" ht="15" thickBot="1">
      <c r="A69" s="90"/>
      <c r="B69" s="10" t="s">
        <v>125</v>
      </c>
      <c r="C69" s="91"/>
      <c r="D69" s="10" t="s">
        <v>126</v>
      </c>
      <c r="E69" s="91"/>
    </row>
    <row r="71" spans="1:10" ht="15" thickBot="1">
      <c r="A71" s="11" t="s">
        <v>127</v>
      </c>
      <c r="B71" s="9" t="s">
        <v>128</v>
      </c>
    </row>
    <row r="72" spans="1:10" ht="15" thickBot="1">
      <c r="A72" s="90"/>
      <c r="B72" s="10" t="s">
        <v>129</v>
      </c>
      <c r="C72" s="104"/>
      <c r="D72" s="105"/>
      <c r="E72" s="105"/>
      <c r="F72" s="105"/>
      <c r="G72" s="106"/>
    </row>
    <row r="73" spans="1:10" ht="15" thickBot="1">
      <c r="A73" s="90"/>
      <c r="B73" s="10" t="s">
        <v>130</v>
      </c>
      <c r="C73" s="104"/>
      <c r="D73" s="105"/>
      <c r="E73" s="105"/>
      <c r="F73" s="105"/>
      <c r="G73" s="106"/>
    </row>
    <row r="74" spans="1:10" ht="15" thickBot="1">
      <c r="A74" s="90"/>
      <c r="B74" s="10" t="s">
        <v>131</v>
      </c>
      <c r="C74" s="107"/>
      <c r="D74" s="105"/>
      <c r="E74" s="105"/>
      <c r="F74" s="105"/>
      <c r="G74" s="106"/>
    </row>
    <row r="75" spans="1:10">
      <c r="A75" s="90"/>
      <c r="B75" s="10"/>
      <c r="C75" s="10"/>
      <c r="D75" s="10"/>
      <c r="E75" s="10"/>
      <c r="F75" s="10"/>
      <c r="G75" s="10"/>
    </row>
    <row r="76" spans="1:10">
      <c r="A76" s="11" t="s">
        <v>132</v>
      </c>
      <c r="B76" s="9" t="s">
        <v>205</v>
      </c>
    </row>
    <row r="77" spans="1:10">
      <c r="B77" s="88" t="str">
        <f>HYPERLINK("mailto:"&amp;'2027-28'!A1&amp;"?subject="&amp;'2027-28'!A2&amp;"")</f>
        <v>mailto:Michael.Lebrun@gov.bc.ca?subject=SD  Enrolment Estimates</v>
      </c>
      <c r="D77" s="9" t="s">
        <v>200</v>
      </c>
    </row>
    <row r="78" spans="1:10">
      <c r="F78" s="86"/>
    </row>
  </sheetData>
  <sheetProtection algorithmName="SHA-512" hashValue="lFIBG1LCZIjlyfbQpSrr0Qn/ytFvTBQvJTRKWX9F5tzlW4mrlQrBhUuKs6ZIE7UYH72pPKmIH1vuHvPEPpYz6A==" saltValue="t/V9vOS4/33ifSehApOSRA==" spinCount="100000" sheet="1" objects="1" scenarios="1"/>
  <mergeCells count="14">
    <mergeCell ref="E61:J61"/>
    <mergeCell ref="D8:I8"/>
    <mergeCell ref="D9:E9"/>
    <mergeCell ref="F9:G9"/>
    <mergeCell ref="H9:I9"/>
    <mergeCell ref="C72:G72"/>
    <mergeCell ref="C73:G73"/>
    <mergeCell ref="C74:G74"/>
    <mergeCell ref="B62:C62"/>
    <mergeCell ref="B63:C63"/>
    <mergeCell ref="B64:C64"/>
    <mergeCell ref="B65:C65"/>
    <mergeCell ref="B66:C66"/>
    <mergeCell ref="E62:J66"/>
  </mergeCells>
  <conditionalFormatting sqref="A69">
    <cfRule type="cellIs" dxfId="1" priority="3" operator="between">
      <formula>1</formula>
      <formula>2</formula>
    </cfRule>
  </conditionalFormatting>
  <conditionalFormatting sqref="A72:A75">
    <cfRule type="cellIs" dxfId="0" priority="2" operator="between">
      <formula>1</formula>
      <formula>2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EC9C9-A52C-4681-8C84-684F10C45A74}">
  <dimension ref="A1:J895"/>
  <sheetViews>
    <sheetView workbookViewId="0">
      <selection activeCell="AA68" sqref="AA68"/>
    </sheetView>
  </sheetViews>
  <sheetFormatPr defaultRowHeight="14.4"/>
  <sheetData>
    <row r="1" spans="1:10">
      <c r="A1" t="s">
        <v>153</v>
      </c>
      <c r="E1" t="s">
        <v>154</v>
      </c>
      <c r="F1" t="s">
        <v>155</v>
      </c>
      <c r="G1" t="s">
        <v>156</v>
      </c>
      <c r="I1" t="s">
        <v>157</v>
      </c>
      <c r="J1" t="s">
        <v>158</v>
      </c>
    </row>
    <row r="2" spans="1:10">
      <c r="A2" t="s">
        <v>203</v>
      </c>
      <c r="B2" t="s">
        <v>142</v>
      </c>
      <c r="C2" t="s">
        <v>149</v>
      </c>
      <c r="D2" t="s">
        <v>143</v>
      </c>
      <c r="E2" s="99">
        <v>5</v>
      </c>
      <c r="F2" t="s">
        <v>25</v>
      </c>
      <c r="G2" s="101" t="s">
        <v>201</v>
      </c>
      <c r="H2" t="s">
        <v>201</v>
      </c>
      <c r="I2" s="102">
        <v>5516</v>
      </c>
    </row>
    <row r="3" spans="1:10">
      <c r="A3" t="s">
        <v>203</v>
      </c>
      <c r="B3" t="s">
        <v>142</v>
      </c>
      <c r="C3" t="s">
        <v>149</v>
      </c>
      <c r="D3" t="s">
        <v>143</v>
      </c>
      <c r="E3" s="99">
        <v>6</v>
      </c>
      <c r="F3" t="s">
        <v>26</v>
      </c>
      <c r="G3" s="101" t="s">
        <v>201</v>
      </c>
      <c r="H3" t="s">
        <v>201</v>
      </c>
      <c r="I3" s="102">
        <v>3505</v>
      </c>
    </row>
    <row r="4" spans="1:10">
      <c r="A4" t="s">
        <v>203</v>
      </c>
      <c r="B4" t="s">
        <v>142</v>
      </c>
      <c r="C4" t="s">
        <v>149</v>
      </c>
      <c r="D4" t="s">
        <v>143</v>
      </c>
      <c r="E4" s="99">
        <v>8</v>
      </c>
      <c r="F4" t="s">
        <v>27</v>
      </c>
      <c r="G4" s="101" t="s">
        <v>201</v>
      </c>
      <c r="H4" t="s">
        <v>201</v>
      </c>
      <c r="I4" s="102">
        <v>4583</v>
      </c>
    </row>
    <row r="5" spans="1:10">
      <c r="A5" t="s">
        <v>203</v>
      </c>
      <c r="B5" t="s">
        <v>142</v>
      </c>
      <c r="C5" t="s">
        <v>149</v>
      </c>
      <c r="D5" t="s">
        <v>143</v>
      </c>
      <c r="E5" s="99">
        <v>10</v>
      </c>
      <c r="F5" t="s">
        <v>28</v>
      </c>
      <c r="G5" s="101" t="s">
        <v>201</v>
      </c>
      <c r="H5" t="s">
        <v>201</v>
      </c>
      <c r="I5" s="102">
        <v>490</v>
      </c>
    </row>
    <row r="6" spans="1:10">
      <c r="A6" t="s">
        <v>203</v>
      </c>
      <c r="B6" t="s">
        <v>142</v>
      </c>
      <c r="C6" t="s">
        <v>149</v>
      </c>
      <c r="D6" t="s">
        <v>143</v>
      </c>
      <c r="E6" s="99">
        <v>19</v>
      </c>
      <c r="F6" t="s">
        <v>29</v>
      </c>
      <c r="G6" s="101" t="s">
        <v>201</v>
      </c>
      <c r="H6" t="s">
        <v>201</v>
      </c>
      <c r="I6" s="102">
        <v>1102</v>
      </c>
    </row>
    <row r="7" spans="1:10">
      <c r="A7" t="s">
        <v>203</v>
      </c>
      <c r="B7" t="s">
        <v>142</v>
      </c>
      <c r="C7" t="s">
        <v>149</v>
      </c>
      <c r="D7" t="s">
        <v>143</v>
      </c>
      <c r="E7" s="99">
        <v>20</v>
      </c>
      <c r="F7" t="s">
        <v>30</v>
      </c>
      <c r="G7" s="101" t="s">
        <v>201</v>
      </c>
      <c r="H7" t="s">
        <v>201</v>
      </c>
      <c r="I7" s="102">
        <v>4097</v>
      </c>
    </row>
    <row r="8" spans="1:10">
      <c r="A8" t="s">
        <v>203</v>
      </c>
      <c r="B8" t="s">
        <v>142</v>
      </c>
      <c r="C8" t="s">
        <v>149</v>
      </c>
      <c r="D8" t="s">
        <v>143</v>
      </c>
      <c r="E8" s="99">
        <v>22</v>
      </c>
      <c r="F8" t="s">
        <v>31</v>
      </c>
      <c r="G8" s="101" t="s">
        <v>201</v>
      </c>
      <c r="H8" t="s">
        <v>201</v>
      </c>
      <c r="I8" s="102">
        <v>8754</v>
      </c>
    </row>
    <row r="9" spans="1:10">
      <c r="A9" t="s">
        <v>203</v>
      </c>
      <c r="B9" t="s">
        <v>142</v>
      </c>
      <c r="C9" t="s">
        <v>149</v>
      </c>
      <c r="D9" t="s">
        <v>143</v>
      </c>
      <c r="E9" s="99">
        <v>23</v>
      </c>
      <c r="F9" t="s">
        <v>32</v>
      </c>
      <c r="G9" s="101" t="s">
        <v>201</v>
      </c>
      <c r="H9" t="s">
        <v>201</v>
      </c>
      <c r="I9" s="102">
        <v>25211</v>
      </c>
    </row>
    <row r="10" spans="1:10">
      <c r="A10" t="s">
        <v>203</v>
      </c>
      <c r="B10" t="s">
        <v>142</v>
      </c>
      <c r="C10" t="s">
        <v>149</v>
      </c>
      <c r="D10" t="s">
        <v>143</v>
      </c>
      <c r="E10" s="99">
        <v>27</v>
      </c>
      <c r="F10" t="s">
        <v>33</v>
      </c>
      <c r="G10" s="101" t="s">
        <v>201</v>
      </c>
      <c r="H10" t="s">
        <v>201</v>
      </c>
      <c r="I10" s="102">
        <v>4311</v>
      </c>
    </row>
    <row r="11" spans="1:10">
      <c r="A11" t="s">
        <v>203</v>
      </c>
      <c r="B11" t="s">
        <v>142</v>
      </c>
      <c r="C11" t="s">
        <v>149</v>
      </c>
      <c r="D11" t="s">
        <v>143</v>
      </c>
      <c r="E11" s="99">
        <v>28</v>
      </c>
      <c r="F11" t="s">
        <v>34</v>
      </c>
      <c r="G11" s="101" t="s">
        <v>201</v>
      </c>
      <c r="H11" t="s">
        <v>201</v>
      </c>
      <c r="I11" s="102">
        <v>2644</v>
      </c>
    </row>
    <row r="12" spans="1:10">
      <c r="A12" t="s">
        <v>203</v>
      </c>
      <c r="B12" t="s">
        <v>142</v>
      </c>
      <c r="C12" t="s">
        <v>149</v>
      </c>
      <c r="D12" t="s">
        <v>143</v>
      </c>
      <c r="E12" s="99">
        <v>33</v>
      </c>
      <c r="F12" t="s">
        <v>35</v>
      </c>
      <c r="G12" s="101" t="s">
        <v>201</v>
      </c>
      <c r="H12" t="s">
        <v>201</v>
      </c>
      <c r="I12" s="102">
        <v>15448</v>
      </c>
    </row>
    <row r="13" spans="1:10">
      <c r="A13" t="s">
        <v>203</v>
      </c>
      <c r="B13" t="s">
        <v>142</v>
      </c>
      <c r="C13" t="s">
        <v>149</v>
      </c>
      <c r="D13" t="s">
        <v>143</v>
      </c>
      <c r="E13" s="99">
        <v>34</v>
      </c>
      <c r="F13" t="s">
        <v>36</v>
      </c>
      <c r="G13" s="101" t="s">
        <v>201</v>
      </c>
      <c r="H13" t="s">
        <v>201</v>
      </c>
      <c r="I13" s="102">
        <v>19885</v>
      </c>
    </row>
    <row r="14" spans="1:10">
      <c r="A14" t="s">
        <v>203</v>
      </c>
      <c r="B14" t="s">
        <v>142</v>
      </c>
      <c r="C14" t="s">
        <v>149</v>
      </c>
      <c r="D14" t="s">
        <v>143</v>
      </c>
      <c r="E14" s="99">
        <v>35</v>
      </c>
      <c r="F14" t="s">
        <v>37</v>
      </c>
      <c r="G14" s="101" t="s">
        <v>201</v>
      </c>
      <c r="H14" t="s">
        <v>201</v>
      </c>
      <c r="I14" s="102">
        <v>28621</v>
      </c>
    </row>
    <row r="15" spans="1:10">
      <c r="A15" t="s">
        <v>203</v>
      </c>
      <c r="B15" t="s">
        <v>142</v>
      </c>
      <c r="C15" t="s">
        <v>149</v>
      </c>
      <c r="D15" t="s">
        <v>143</v>
      </c>
      <c r="E15" s="99">
        <v>36</v>
      </c>
      <c r="F15" t="s">
        <v>38</v>
      </c>
      <c r="G15" s="101" t="s">
        <v>201</v>
      </c>
      <c r="H15" t="s">
        <v>201</v>
      </c>
      <c r="I15" s="102">
        <v>81914</v>
      </c>
    </row>
    <row r="16" spans="1:10">
      <c r="A16" t="s">
        <v>203</v>
      </c>
      <c r="B16" t="s">
        <v>142</v>
      </c>
      <c r="C16" t="s">
        <v>149</v>
      </c>
      <c r="D16" t="s">
        <v>143</v>
      </c>
      <c r="E16" s="99">
        <v>37</v>
      </c>
      <c r="F16" t="s">
        <v>39</v>
      </c>
      <c r="G16" s="101" t="s">
        <v>201</v>
      </c>
      <c r="H16" t="s">
        <v>201</v>
      </c>
      <c r="I16" s="102">
        <v>16508</v>
      </c>
    </row>
    <row r="17" spans="1:9">
      <c r="A17" t="s">
        <v>203</v>
      </c>
      <c r="B17" t="s">
        <v>142</v>
      </c>
      <c r="C17" t="s">
        <v>149</v>
      </c>
      <c r="D17" t="s">
        <v>143</v>
      </c>
      <c r="E17" s="99">
        <v>38</v>
      </c>
      <c r="F17" t="s">
        <v>40</v>
      </c>
      <c r="G17" s="101" t="s">
        <v>201</v>
      </c>
      <c r="H17" t="s">
        <v>201</v>
      </c>
      <c r="I17" s="102">
        <v>23141</v>
      </c>
    </row>
    <row r="18" spans="1:9">
      <c r="A18" t="s">
        <v>203</v>
      </c>
      <c r="B18" t="s">
        <v>142</v>
      </c>
      <c r="C18" t="s">
        <v>149</v>
      </c>
      <c r="D18" t="s">
        <v>143</v>
      </c>
      <c r="E18" s="99">
        <v>39</v>
      </c>
      <c r="F18" t="s">
        <v>41</v>
      </c>
      <c r="G18" s="101" t="s">
        <v>201</v>
      </c>
      <c r="H18" t="s">
        <v>201</v>
      </c>
      <c r="I18" s="102">
        <v>50624</v>
      </c>
    </row>
    <row r="19" spans="1:9">
      <c r="A19" t="s">
        <v>203</v>
      </c>
      <c r="B19" t="s">
        <v>142</v>
      </c>
      <c r="C19" t="s">
        <v>149</v>
      </c>
      <c r="D19" t="s">
        <v>143</v>
      </c>
      <c r="E19" s="99">
        <v>40</v>
      </c>
      <c r="F19" t="s">
        <v>42</v>
      </c>
      <c r="G19" s="101" t="s">
        <v>201</v>
      </c>
      <c r="H19" t="s">
        <v>201</v>
      </c>
      <c r="I19" s="102">
        <v>8413</v>
      </c>
    </row>
    <row r="20" spans="1:9">
      <c r="A20" t="s">
        <v>203</v>
      </c>
      <c r="B20" t="s">
        <v>142</v>
      </c>
      <c r="C20" t="s">
        <v>149</v>
      </c>
      <c r="D20" t="s">
        <v>143</v>
      </c>
      <c r="E20" s="99">
        <v>41</v>
      </c>
      <c r="F20" t="s">
        <v>43</v>
      </c>
      <c r="G20" s="101" t="s">
        <v>201</v>
      </c>
      <c r="H20" t="s">
        <v>201</v>
      </c>
      <c r="I20" s="102">
        <v>27902</v>
      </c>
    </row>
    <row r="21" spans="1:9">
      <c r="A21" t="s">
        <v>203</v>
      </c>
      <c r="B21" t="s">
        <v>142</v>
      </c>
      <c r="C21" t="s">
        <v>149</v>
      </c>
      <c r="D21" t="s">
        <v>143</v>
      </c>
      <c r="E21" s="99">
        <v>42</v>
      </c>
      <c r="F21" t="s">
        <v>44</v>
      </c>
      <c r="G21" s="101" t="s">
        <v>201</v>
      </c>
      <c r="H21" t="s">
        <v>201</v>
      </c>
      <c r="I21" s="102">
        <v>16933</v>
      </c>
    </row>
    <row r="22" spans="1:9">
      <c r="A22" t="s">
        <v>203</v>
      </c>
      <c r="B22" t="s">
        <v>142</v>
      </c>
      <c r="C22" t="s">
        <v>149</v>
      </c>
      <c r="D22" t="s">
        <v>143</v>
      </c>
      <c r="E22" s="99">
        <v>43</v>
      </c>
      <c r="F22" t="s">
        <v>45</v>
      </c>
      <c r="G22" s="101" t="s">
        <v>201</v>
      </c>
      <c r="H22" t="s">
        <v>201</v>
      </c>
      <c r="I22" s="102">
        <v>33408</v>
      </c>
    </row>
    <row r="23" spans="1:9">
      <c r="A23" t="s">
        <v>203</v>
      </c>
      <c r="B23" t="s">
        <v>142</v>
      </c>
      <c r="C23" t="s">
        <v>149</v>
      </c>
      <c r="D23" t="s">
        <v>143</v>
      </c>
      <c r="E23" s="99">
        <v>44</v>
      </c>
      <c r="F23" t="s">
        <v>46</v>
      </c>
      <c r="G23" s="101" t="s">
        <v>201</v>
      </c>
      <c r="H23" t="s">
        <v>201</v>
      </c>
      <c r="I23" s="102">
        <v>17015</v>
      </c>
    </row>
    <row r="24" spans="1:9">
      <c r="A24" t="s">
        <v>203</v>
      </c>
      <c r="B24" t="s">
        <v>142</v>
      </c>
      <c r="C24" t="s">
        <v>149</v>
      </c>
      <c r="D24" t="s">
        <v>143</v>
      </c>
      <c r="E24" s="99">
        <v>45</v>
      </c>
      <c r="F24" t="s">
        <v>47</v>
      </c>
      <c r="G24" s="101" t="s">
        <v>201</v>
      </c>
      <c r="H24" t="s">
        <v>201</v>
      </c>
      <c r="I24" s="102">
        <v>7291</v>
      </c>
    </row>
    <row r="25" spans="1:9">
      <c r="A25" t="s">
        <v>203</v>
      </c>
      <c r="B25" t="s">
        <v>142</v>
      </c>
      <c r="C25" t="s">
        <v>149</v>
      </c>
      <c r="D25" t="s">
        <v>143</v>
      </c>
      <c r="E25" s="99">
        <v>46</v>
      </c>
      <c r="F25" t="s">
        <v>48</v>
      </c>
      <c r="G25" s="101" t="s">
        <v>201</v>
      </c>
      <c r="H25" t="s">
        <v>201</v>
      </c>
      <c r="I25" s="102">
        <v>3417</v>
      </c>
    </row>
    <row r="26" spans="1:9">
      <c r="A26" t="s">
        <v>203</v>
      </c>
      <c r="B26" t="s">
        <v>142</v>
      </c>
      <c r="C26" t="s">
        <v>149</v>
      </c>
      <c r="D26" t="s">
        <v>143</v>
      </c>
      <c r="E26" s="99">
        <v>47</v>
      </c>
      <c r="F26" t="s">
        <v>189</v>
      </c>
      <c r="G26" s="101" t="s">
        <v>201</v>
      </c>
      <c r="H26" t="s">
        <v>201</v>
      </c>
      <c r="I26" s="102">
        <v>3258</v>
      </c>
    </row>
    <row r="27" spans="1:9">
      <c r="A27" t="s">
        <v>203</v>
      </c>
      <c r="B27" t="s">
        <v>142</v>
      </c>
      <c r="C27" t="s">
        <v>149</v>
      </c>
      <c r="D27" t="s">
        <v>143</v>
      </c>
      <c r="E27" s="99">
        <v>48</v>
      </c>
      <c r="F27" t="s">
        <v>202</v>
      </c>
      <c r="G27" s="101" t="s">
        <v>201</v>
      </c>
      <c r="H27" t="s">
        <v>201</v>
      </c>
      <c r="I27" s="102">
        <v>4991</v>
      </c>
    </row>
    <row r="28" spans="1:9">
      <c r="A28" t="s">
        <v>203</v>
      </c>
      <c r="B28" t="s">
        <v>142</v>
      </c>
      <c r="C28" t="s">
        <v>149</v>
      </c>
      <c r="D28" t="s">
        <v>143</v>
      </c>
      <c r="E28" s="99">
        <v>49</v>
      </c>
      <c r="F28" t="s">
        <v>51</v>
      </c>
      <c r="G28" s="101" t="s">
        <v>201</v>
      </c>
      <c r="H28" t="s">
        <v>201</v>
      </c>
      <c r="I28" s="102">
        <v>190</v>
      </c>
    </row>
    <row r="29" spans="1:9">
      <c r="A29" t="s">
        <v>203</v>
      </c>
      <c r="B29" t="s">
        <v>142</v>
      </c>
      <c r="C29" t="s">
        <v>149</v>
      </c>
      <c r="D29" t="s">
        <v>143</v>
      </c>
      <c r="E29" s="99">
        <v>50</v>
      </c>
      <c r="F29" t="s">
        <v>52</v>
      </c>
      <c r="G29" s="101" t="s">
        <v>201</v>
      </c>
      <c r="H29" t="s">
        <v>201</v>
      </c>
      <c r="I29" s="102">
        <v>439</v>
      </c>
    </row>
    <row r="30" spans="1:9">
      <c r="A30" t="s">
        <v>203</v>
      </c>
      <c r="B30" t="s">
        <v>142</v>
      </c>
      <c r="C30" t="s">
        <v>149</v>
      </c>
      <c r="D30" t="s">
        <v>143</v>
      </c>
      <c r="E30" s="99">
        <v>51</v>
      </c>
      <c r="F30" t="s">
        <v>53</v>
      </c>
      <c r="G30" s="101" t="s">
        <v>201</v>
      </c>
      <c r="H30" t="s">
        <v>201</v>
      </c>
      <c r="I30" s="102">
        <v>1256</v>
      </c>
    </row>
    <row r="31" spans="1:9">
      <c r="A31" t="s">
        <v>203</v>
      </c>
      <c r="B31" t="s">
        <v>142</v>
      </c>
      <c r="C31" t="s">
        <v>149</v>
      </c>
      <c r="D31" t="s">
        <v>143</v>
      </c>
      <c r="E31" s="99">
        <v>52</v>
      </c>
      <c r="F31" t="s">
        <v>54</v>
      </c>
      <c r="G31" s="101" t="s">
        <v>201</v>
      </c>
      <c r="H31" t="s">
        <v>201</v>
      </c>
      <c r="I31" s="102">
        <v>1660</v>
      </c>
    </row>
    <row r="32" spans="1:9">
      <c r="A32" t="s">
        <v>203</v>
      </c>
      <c r="B32" t="s">
        <v>142</v>
      </c>
      <c r="C32" t="s">
        <v>149</v>
      </c>
      <c r="D32" t="s">
        <v>143</v>
      </c>
      <c r="E32" s="99">
        <v>53</v>
      </c>
      <c r="F32" t="s">
        <v>55</v>
      </c>
      <c r="G32" s="101" t="s">
        <v>201</v>
      </c>
      <c r="H32" t="s">
        <v>201</v>
      </c>
      <c r="I32" s="102">
        <v>2217</v>
      </c>
    </row>
    <row r="33" spans="1:9">
      <c r="A33" t="s">
        <v>203</v>
      </c>
      <c r="B33" t="s">
        <v>142</v>
      </c>
      <c r="C33" t="s">
        <v>149</v>
      </c>
      <c r="D33" t="s">
        <v>143</v>
      </c>
      <c r="E33" s="99">
        <v>54</v>
      </c>
      <c r="F33" t="s">
        <v>56</v>
      </c>
      <c r="G33" s="101" t="s">
        <v>201</v>
      </c>
      <c r="H33" t="s">
        <v>201</v>
      </c>
      <c r="I33" s="102">
        <v>1670</v>
      </c>
    </row>
    <row r="34" spans="1:9">
      <c r="A34" t="s">
        <v>203</v>
      </c>
      <c r="B34" t="s">
        <v>142</v>
      </c>
      <c r="C34" t="s">
        <v>149</v>
      </c>
      <c r="D34" t="s">
        <v>143</v>
      </c>
      <c r="E34" s="99">
        <v>57</v>
      </c>
      <c r="F34" t="s">
        <v>57</v>
      </c>
      <c r="G34" s="101" t="s">
        <v>201</v>
      </c>
      <c r="H34" t="s">
        <v>201</v>
      </c>
      <c r="I34" s="102">
        <v>12410</v>
      </c>
    </row>
    <row r="35" spans="1:9">
      <c r="A35" t="s">
        <v>203</v>
      </c>
      <c r="B35" t="s">
        <v>142</v>
      </c>
      <c r="C35" t="s">
        <v>149</v>
      </c>
      <c r="D35" t="s">
        <v>143</v>
      </c>
      <c r="E35" s="99">
        <v>58</v>
      </c>
      <c r="F35" t="s">
        <v>58</v>
      </c>
      <c r="G35" s="101" t="s">
        <v>201</v>
      </c>
      <c r="H35" t="s">
        <v>201</v>
      </c>
      <c r="I35" s="102">
        <v>2273</v>
      </c>
    </row>
    <row r="36" spans="1:9">
      <c r="A36" t="s">
        <v>203</v>
      </c>
      <c r="B36" t="s">
        <v>142</v>
      </c>
      <c r="C36" t="s">
        <v>149</v>
      </c>
      <c r="D36" t="s">
        <v>143</v>
      </c>
      <c r="E36" s="99">
        <v>59</v>
      </c>
      <c r="F36" t="s">
        <v>59</v>
      </c>
      <c r="G36" s="101" t="s">
        <v>201</v>
      </c>
      <c r="H36" t="s">
        <v>201</v>
      </c>
      <c r="I36" s="102">
        <v>3360</v>
      </c>
    </row>
    <row r="37" spans="1:9">
      <c r="A37" t="s">
        <v>203</v>
      </c>
      <c r="B37" t="s">
        <v>142</v>
      </c>
      <c r="C37" t="s">
        <v>149</v>
      </c>
      <c r="D37" t="s">
        <v>143</v>
      </c>
      <c r="E37" s="99">
        <v>60</v>
      </c>
      <c r="F37" t="s">
        <v>60</v>
      </c>
      <c r="G37" s="101" t="s">
        <v>201</v>
      </c>
      <c r="H37" t="s">
        <v>201</v>
      </c>
      <c r="I37" s="102">
        <v>5953</v>
      </c>
    </row>
    <row r="38" spans="1:9">
      <c r="A38" t="s">
        <v>203</v>
      </c>
      <c r="B38" t="s">
        <v>142</v>
      </c>
      <c r="C38" t="s">
        <v>149</v>
      </c>
      <c r="D38" t="s">
        <v>143</v>
      </c>
      <c r="E38" s="99">
        <v>61</v>
      </c>
      <c r="F38" t="s">
        <v>61</v>
      </c>
      <c r="G38" s="101" t="s">
        <v>201</v>
      </c>
      <c r="H38" t="s">
        <v>201</v>
      </c>
      <c r="I38" s="102">
        <v>20150</v>
      </c>
    </row>
    <row r="39" spans="1:9">
      <c r="A39" t="s">
        <v>203</v>
      </c>
      <c r="B39" t="s">
        <v>142</v>
      </c>
      <c r="C39" t="s">
        <v>149</v>
      </c>
      <c r="D39" t="s">
        <v>143</v>
      </c>
      <c r="E39" s="99">
        <v>62</v>
      </c>
      <c r="F39" t="s">
        <v>62</v>
      </c>
      <c r="G39" s="101" t="s">
        <v>201</v>
      </c>
      <c r="H39" t="s">
        <v>201</v>
      </c>
      <c r="I39" s="102">
        <v>14441</v>
      </c>
    </row>
    <row r="40" spans="1:9">
      <c r="A40" t="s">
        <v>203</v>
      </c>
      <c r="B40" t="s">
        <v>142</v>
      </c>
      <c r="C40" t="s">
        <v>149</v>
      </c>
      <c r="D40" t="s">
        <v>143</v>
      </c>
      <c r="E40" s="99">
        <v>63</v>
      </c>
      <c r="F40" t="s">
        <v>63</v>
      </c>
      <c r="G40" s="101" t="s">
        <v>201</v>
      </c>
      <c r="H40" t="s">
        <v>201</v>
      </c>
      <c r="I40" s="102">
        <v>9123</v>
      </c>
    </row>
    <row r="41" spans="1:9">
      <c r="A41" t="s">
        <v>203</v>
      </c>
      <c r="B41" t="s">
        <v>142</v>
      </c>
      <c r="C41" t="s">
        <v>149</v>
      </c>
      <c r="D41" t="s">
        <v>143</v>
      </c>
      <c r="E41" s="99">
        <v>64</v>
      </c>
      <c r="F41" t="s">
        <v>64</v>
      </c>
      <c r="G41" s="101" t="s">
        <v>201</v>
      </c>
      <c r="H41" t="s">
        <v>201</v>
      </c>
      <c r="I41" s="102">
        <v>1481</v>
      </c>
    </row>
    <row r="42" spans="1:9">
      <c r="A42" t="s">
        <v>203</v>
      </c>
      <c r="B42" t="s">
        <v>142</v>
      </c>
      <c r="C42" t="s">
        <v>149</v>
      </c>
      <c r="D42" t="s">
        <v>143</v>
      </c>
      <c r="E42" s="99">
        <v>67</v>
      </c>
      <c r="F42" t="s">
        <v>65</v>
      </c>
      <c r="G42" s="101" t="s">
        <v>201</v>
      </c>
      <c r="H42" t="s">
        <v>201</v>
      </c>
      <c r="I42" s="102">
        <v>5773</v>
      </c>
    </row>
    <row r="43" spans="1:9">
      <c r="A43" t="s">
        <v>203</v>
      </c>
      <c r="B43" t="s">
        <v>142</v>
      </c>
      <c r="C43" t="s">
        <v>149</v>
      </c>
      <c r="D43" t="s">
        <v>143</v>
      </c>
      <c r="E43" s="99">
        <v>68</v>
      </c>
      <c r="F43" t="s">
        <v>66</v>
      </c>
      <c r="G43" s="101" t="s">
        <v>201</v>
      </c>
      <c r="H43" t="s">
        <v>201</v>
      </c>
      <c r="I43" s="102">
        <v>15041</v>
      </c>
    </row>
    <row r="44" spans="1:9">
      <c r="A44" t="s">
        <v>203</v>
      </c>
      <c r="B44" t="s">
        <v>142</v>
      </c>
      <c r="C44" t="s">
        <v>149</v>
      </c>
      <c r="D44" t="s">
        <v>143</v>
      </c>
      <c r="E44" s="99">
        <v>69</v>
      </c>
      <c r="F44" t="s">
        <v>67</v>
      </c>
      <c r="G44" s="101" t="s">
        <v>201</v>
      </c>
      <c r="H44" t="s">
        <v>201</v>
      </c>
      <c r="I44" s="102">
        <v>4168</v>
      </c>
    </row>
    <row r="45" spans="1:9">
      <c r="A45" t="s">
        <v>203</v>
      </c>
      <c r="B45" t="s">
        <v>142</v>
      </c>
      <c r="C45" t="s">
        <v>149</v>
      </c>
      <c r="D45" t="s">
        <v>143</v>
      </c>
      <c r="E45" s="99">
        <v>70</v>
      </c>
      <c r="F45" t="s">
        <v>151</v>
      </c>
      <c r="G45" s="101" t="s">
        <v>201</v>
      </c>
      <c r="H45" t="s">
        <v>201</v>
      </c>
      <c r="I45" s="102">
        <v>3758</v>
      </c>
    </row>
    <row r="46" spans="1:9">
      <c r="A46" t="s">
        <v>203</v>
      </c>
      <c r="B46" t="s">
        <v>142</v>
      </c>
      <c r="C46" t="s">
        <v>149</v>
      </c>
      <c r="D46" t="s">
        <v>143</v>
      </c>
      <c r="E46" s="99">
        <v>71</v>
      </c>
      <c r="F46" t="s">
        <v>69</v>
      </c>
      <c r="G46" s="101" t="s">
        <v>201</v>
      </c>
      <c r="H46" t="s">
        <v>201</v>
      </c>
      <c r="I46" s="102">
        <v>11478</v>
      </c>
    </row>
    <row r="47" spans="1:9">
      <c r="A47" t="s">
        <v>203</v>
      </c>
      <c r="B47" t="s">
        <v>142</v>
      </c>
      <c r="C47" t="s">
        <v>149</v>
      </c>
      <c r="D47" t="s">
        <v>143</v>
      </c>
      <c r="E47" s="99">
        <v>72</v>
      </c>
      <c r="F47" t="s">
        <v>70</v>
      </c>
      <c r="G47" s="101" t="s">
        <v>201</v>
      </c>
      <c r="H47" t="s">
        <v>201</v>
      </c>
      <c r="I47" s="102">
        <v>5245</v>
      </c>
    </row>
    <row r="48" spans="1:9">
      <c r="A48" t="s">
        <v>203</v>
      </c>
      <c r="B48" t="s">
        <v>142</v>
      </c>
      <c r="C48" t="s">
        <v>149</v>
      </c>
      <c r="D48" t="s">
        <v>143</v>
      </c>
      <c r="E48" s="99">
        <v>73</v>
      </c>
      <c r="F48" t="s">
        <v>190</v>
      </c>
      <c r="G48" s="101" t="s">
        <v>201</v>
      </c>
      <c r="H48" t="s">
        <v>201</v>
      </c>
      <c r="I48" s="102">
        <v>16115</v>
      </c>
    </row>
    <row r="49" spans="1:9">
      <c r="A49" t="s">
        <v>203</v>
      </c>
      <c r="B49" t="s">
        <v>142</v>
      </c>
      <c r="C49" t="s">
        <v>149</v>
      </c>
      <c r="D49" t="s">
        <v>143</v>
      </c>
      <c r="E49" s="99">
        <v>74</v>
      </c>
      <c r="F49" t="s">
        <v>72</v>
      </c>
      <c r="G49" s="101" t="s">
        <v>201</v>
      </c>
      <c r="H49" t="s">
        <v>201</v>
      </c>
      <c r="I49" s="102">
        <v>998</v>
      </c>
    </row>
    <row r="50" spans="1:9">
      <c r="A50" t="s">
        <v>203</v>
      </c>
      <c r="B50" t="s">
        <v>142</v>
      </c>
      <c r="C50" t="s">
        <v>149</v>
      </c>
      <c r="D50" t="s">
        <v>143</v>
      </c>
      <c r="E50" s="99">
        <v>75</v>
      </c>
      <c r="F50" t="s">
        <v>73</v>
      </c>
      <c r="G50" s="101" t="s">
        <v>201</v>
      </c>
      <c r="H50" t="s">
        <v>201</v>
      </c>
      <c r="I50" s="102">
        <v>6693</v>
      </c>
    </row>
    <row r="51" spans="1:9">
      <c r="A51" t="s">
        <v>203</v>
      </c>
      <c r="B51" t="s">
        <v>142</v>
      </c>
      <c r="C51" t="s">
        <v>149</v>
      </c>
      <c r="D51" t="s">
        <v>143</v>
      </c>
      <c r="E51" s="99">
        <v>78</v>
      </c>
      <c r="F51" t="s">
        <v>74</v>
      </c>
      <c r="G51" s="101" t="s">
        <v>201</v>
      </c>
      <c r="H51" t="s">
        <v>201</v>
      </c>
      <c r="I51" s="102">
        <v>1697</v>
      </c>
    </row>
    <row r="52" spans="1:9">
      <c r="A52" t="s">
        <v>203</v>
      </c>
      <c r="B52" t="s">
        <v>142</v>
      </c>
      <c r="C52" t="s">
        <v>149</v>
      </c>
      <c r="D52" t="s">
        <v>143</v>
      </c>
      <c r="E52" s="99">
        <v>79</v>
      </c>
      <c r="F52" t="s">
        <v>75</v>
      </c>
      <c r="G52" s="101" t="s">
        <v>201</v>
      </c>
      <c r="H52" t="s">
        <v>201</v>
      </c>
      <c r="I52" s="102">
        <v>7867</v>
      </c>
    </row>
    <row r="53" spans="1:9">
      <c r="A53" t="s">
        <v>203</v>
      </c>
      <c r="B53" t="s">
        <v>142</v>
      </c>
      <c r="C53" t="s">
        <v>149</v>
      </c>
      <c r="D53" t="s">
        <v>143</v>
      </c>
      <c r="E53" s="99">
        <v>81</v>
      </c>
      <c r="F53" t="s">
        <v>76</v>
      </c>
      <c r="G53" s="101" t="s">
        <v>201</v>
      </c>
      <c r="H53" t="s">
        <v>201</v>
      </c>
      <c r="I53" s="102">
        <v>531</v>
      </c>
    </row>
    <row r="54" spans="1:9">
      <c r="A54" t="s">
        <v>203</v>
      </c>
      <c r="B54" t="s">
        <v>142</v>
      </c>
      <c r="C54" t="s">
        <v>149</v>
      </c>
      <c r="D54" t="s">
        <v>143</v>
      </c>
      <c r="E54" s="99">
        <v>82</v>
      </c>
      <c r="F54" t="s">
        <v>77</v>
      </c>
      <c r="G54" s="101" t="s">
        <v>201</v>
      </c>
      <c r="H54" t="s">
        <v>201</v>
      </c>
      <c r="I54" s="102">
        <v>4247</v>
      </c>
    </row>
    <row r="55" spans="1:9">
      <c r="A55" t="s">
        <v>203</v>
      </c>
      <c r="B55" t="s">
        <v>142</v>
      </c>
      <c r="C55" t="s">
        <v>149</v>
      </c>
      <c r="D55" t="s">
        <v>143</v>
      </c>
      <c r="E55" s="99">
        <v>83</v>
      </c>
      <c r="F55" t="s">
        <v>78</v>
      </c>
      <c r="G55" s="101" t="s">
        <v>201</v>
      </c>
      <c r="H55" t="s">
        <v>201</v>
      </c>
      <c r="I55" s="102">
        <v>6307</v>
      </c>
    </row>
    <row r="56" spans="1:9">
      <c r="A56" t="s">
        <v>203</v>
      </c>
      <c r="B56" t="s">
        <v>142</v>
      </c>
      <c r="C56" t="s">
        <v>149</v>
      </c>
      <c r="D56" t="s">
        <v>143</v>
      </c>
      <c r="E56" s="99">
        <v>84</v>
      </c>
      <c r="F56" t="s">
        <v>79</v>
      </c>
      <c r="G56" s="101" t="s">
        <v>201</v>
      </c>
      <c r="H56" t="s">
        <v>201</v>
      </c>
      <c r="I56" s="102">
        <v>304</v>
      </c>
    </row>
    <row r="57" spans="1:9">
      <c r="A57" t="s">
        <v>203</v>
      </c>
      <c r="B57" t="s">
        <v>142</v>
      </c>
      <c r="C57" t="s">
        <v>149</v>
      </c>
      <c r="D57" t="s">
        <v>143</v>
      </c>
      <c r="E57" s="99">
        <v>85</v>
      </c>
      <c r="F57" t="s">
        <v>80</v>
      </c>
      <c r="G57" s="101" t="s">
        <v>201</v>
      </c>
      <c r="H57" t="s">
        <v>201</v>
      </c>
      <c r="I57" s="102">
        <v>1084</v>
      </c>
    </row>
    <row r="58" spans="1:9">
      <c r="A58" t="s">
        <v>203</v>
      </c>
      <c r="B58" t="s">
        <v>142</v>
      </c>
      <c r="C58" t="s">
        <v>149</v>
      </c>
      <c r="D58" t="s">
        <v>143</v>
      </c>
      <c r="E58" s="99">
        <v>87</v>
      </c>
      <c r="F58" t="s">
        <v>81</v>
      </c>
      <c r="G58" s="101" t="s">
        <v>201</v>
      </c>
      <c r="H58" t="s">
        <v>201</v>
      </c>
      <c r="I58" s="102">
        <v>185</v>
      </c>
    </row>
    <row r="59" spans="1:9">
      <c r="A59" t="s">
        <v>203</v>
      </c>
      <c r="B59" t="s">
        <v>142</v>
      </c>
      <c r="C59" t="s">
        <v>149</v>
      </c>
      <c r="D59" t="s">
        <v>143</v>
      </c>
      <c r="E59" s="99">
        <v>91</v>
      </c>
      <c r="F59" t="s">
        <v>82</v>
      </c>
      <c r="G59" s="101" t="s">
        <v>201</v>
      </c>
      <c r="H59" t="s">
        <v>201</v>
      </c>
      <c r="I59" s="102">
        <v>3853</v>
      </c>
    </row>
    <row r="60" spans="1:9">
      <c r="A60" t="s">
        <v>203</v>
      </c>
      <c r="B60" t="s">
        <v>142</v>
      </c>
      <c r="C60" t="s">
        <v>149</v>
      </c>
      <c r="D60" t="s">
        <v>143</v>
      </c>
      <c r="E60" s="99">
        <v>92</v>
      </c>
      <c r="F60" t="s">
        <v>83</v>
      </c>
      <c r="G60" s="101" t="s">
        <v>201</v>
      </c>
      <c r="H60" t="s">
        <v>201</v>
      </c>
      <c r="I60" s="102">
        <v>293</v>
      </c>
    </row>
    <row r="61" spans="1:9">
      <c r="A61" t="s">
        <v>203</v>
      </c>
      <c r="B61" t="s">
        <v>142</v>
      </c>
      <c r="C61" t="s">
        <v>149</v>
      </c>
      <c r="D61" t="s">
        <v>143</v>
      </c>
      <c r="E61" s="99">
        <v>93</v>
      </c>
      <c r="F61" t="s">
        <v>84</v>
      </c>
      <c r="G61" s="101" t="s">
        <v>201</v>
      </c>
      <c r="H61" t="s">
        <v>201</v>
      </c>
      <c r="I61" s="102">
        <v>5070</v>
      </c>
    </row>
    <row r="62" spans="1:9">
      <c r="A62" t="s">
        <v>203</v>
      </c>
      <c r="B62" t="s">
        <v>142</v>
      </c>
      <c r="C62" t="s">
        <v>149</v>
      </c>
      <c r="D62" t="s">
        <v>143</v>
      </c>
      <c r="E62" s="99">
        <v>5</v>
      </c>
      <c r="F62" t="s">
        <v>25</v>
      </c>
      <c r="G62" s="101">
        <v>10</v>
      </c>
      <c r="H62" t="s">
        <v>145</v>
      </c>
      <c r="I62" s="102">
        <v>492</v>
      </c>
    </row>
    <row r="63" spans="1:9">
      <c r="A63" t="s">
        <v>203</v>
      </c>
      <c r="B63" t="s">
        <v>142</v>
      </c>
      <c r="C63" t="s">
        <v>149</v>
      </c>
      <c r="D63" t="s">
        <v>143</v>
      </c>
      <c r="E63" s="99">
        <v>6</v>
      </c>
      <c r="F63" t="s">
        <v>26</v>
      </c>
      <c r="G63" s="101">
        <v>10</v>
      </c>
      <c r="H63" t="s">
        <v>145</v>
      </c>
      <c r="I63" s="102">
        <v>272</v>
      </c>
    </row>
    <row r="64" spans="1:9">
      <c r="A64" t="s">
        <v>203</v>
      </c>
      <c r="B64" t="s">
        <v>142</v>
      </c>
      <c r="C64" t="s">
        <v>149</v>
      </c>
      <c r="D64" t="s">
        <v>143</v>
      </c>
      <c r="E64" s="99">
        <v>8</v>
      </c>
      <c r="F64" t="s">
        <v>27</v>
      </c>
      <c r="G64" s="101">
        <v>10</v>
      </c>
      <c r="H64" t="s">
        <v>145</v>
      </c>
      <c r="I64" s="102">
        <v>424</v>
      </c>
    </row>
    <row r="65" spans="1:9">
      <c r="A65" t="s">
        <v>203</v>
      </c>
      <c r="B65" t="s">
        <v>142</v>
      </c>
      <c r="C65" t="s">
        <v>149</v>
      </c>
      <c r="D65" t="s">
        <v>143</v>
      </c>
      <c r="E65" s="99">
        <v>10</v>
      </c>
      <c r="F65" t="s">
        <v>28</v>
      </c>
      <c r="G65" s="101">
        <v>10</v>
      </c>
      <c r="H65" t="s">
        <v>145</v>
      </c>
      <c r="I65" s="102">
        <v>48</v>
      </c>
    </row>
    <row r="66" spans="1:9">
      <c r="A66" t="s">
        <v>203</v>
      </c>
      <c r="B66" t="s">
        <v>142</v>
      </c>
      <c r="C66" t="s">
        <v>149</v>
      </c>
      <c r="D66" t="s">
        <v>143</v>
      </c>
      <c r="E66" s="99">
        <v>19</v>
      </c>
      <c r="F66" t="s">
        <v>29</v>
      </c>
      <c r="G66" s="101">
        <v>10</v>
      </c>
      <c r="H66" t="s">
        <v>145</v>
      </c>
      <c r="I66" s="102">
        <v>98</v>
      </c>
    </row>
    <row r="67" spans="1:9">
      <c r="A67" t="s">
        <v>203</v>
      </c>
      <c r="B67" t="s">
        <v>142</v>
      </c>
      <c r="C67" t="s">
        <v>149</v>
      </c>
      <c r="D67" t="s">
        <v>143</v>
      </c>
      <c r="E67" s="99">
        <v>20</v>
      </c>
      <c r="F67" t="s">
        <v>30</v>
      </c>
      <c r="G67" s="101">
        <v>10</v>
      </c>
      <c r="H67" t="s">
        <v>145</v>
      </c>
      <c r="I67" s="102">
        <v>393</v>
      </c>
    </row>
    <row r="68" spans="1:9">
      <c r="A68" t="s">
        <v>203</v>
      </c>
      <c r="B68" t="s">
        <v>142</v>
      </c>
      <c r="C68" t="s">
        <v>149</v>
      </c>
      <c r="D68" t="s">
        <v>143</v>
      </c>
      <c r="E68" s="99">
        <v>22</v>
      </c>
      <c r="F68" t="s">
        <v>31</v>
      </c>
      <c r="G68" s="101">
        <v>10</v>
      </c>
      <c r="H68" t="s">
        <v>145</v>
      </c>
      <c r="I68" s="102">
        <v>787</v>
      </c>
    </row>
    <row r="69" spans="1:9">
      <c r="A69" t="s">
        <v>203</v>
      </c>
      <c r="B69" t="s">
        <v>142</v>
      </c>
      <c r="C69" t="s">
        <v>149</v>
      </c>
      <c r="D69" t="s">
        <v>143</v>
      </c>
      <c r="E69" s="99">
        <v>23</v>
      </c>
      <c r="F69" t="s">
        <v>32</v>
      </c>
      <c r="G69" s="101">
        <v>10</v>
      </c>
      <c r="H69" t="s">
        <v>145</v>
      </c>
      <c r="I69" s="102">
        <v>2144</v>
      </c>
    </row>
    <row r="70" spans="1:9">
      <c r="A70" t="s">
        <v>203</v>
      </c>
      <c r="B70" t="s">
        <v>142</v>
      </c>
      <c r="C70" t="s">
        <v>149</v>
      </c>
      <c r="D70" t="s">
        <v>143</v>
      </c>
      <c r="E70" s="99">
        <v>27</v>
      </c>
      <c r="F70" t="s">
        <v>33</v>
      </c>
      <c r="G70" s="101">
        <v>10</v>
      </c>
      <c r="H70" t="s">
        <v>145</v>
      </c>
      <c r="I70" s="102">
        <v>401</v>
      </c>
    </row>
    <row r="71" spans="1:9">
      <c r="A71" t="s">
        <v>203</v>
      </c>
      <c r="B71" t="s">
        <v>142</v>
      </c>
      <c r="C71" t="s">
        <v>149</v>
      </c>
      <c r="D71" t="s">
        <v>143</v>
      </c>
      <c r="E71" s="99">
        <v>28</v>
      </c>
      <c r="F71" t="s">
        <v>34</v>
      </c>
      <c r="G71" s="101">
        <v>10</v>
      </c>
      <c r="H71" t="s">
        <v>145</v>
      </c>
      <c r="I71" s="102">
        <v>216</v>
      </c>
    </row>
    <row r="72" spans="1:9">
      <c r="A72" t="s">
        <v>203</v>
      </c>
      <c r="B72" t="s">
        <v>142</v>
      </c>
      <c r="C72" t="s">
        <v>149</v>
      </c>
      <c r="D72" t="s">
        <v>143</v>
      </c>
      <c r="E72" s="99">
        <v>33</v>
      </c>
      <c r="F72" t="s">
        <v>35</v>
      </c>
      <c r="G72" s="101">
        <v>10</v>
      </c>
      <c r="H72" t="s">
        <v>145</v>
      </c>
      <c r="I72" s="102">
        <v>1257</v>
      </c>
    </row>
    <row r="73" spans="1:9">
      <c r="A73" t="s">
        <v>203</v>
      </c>
      <c r="B73" t="s">
        <v>142</v>
      </c>
      <c r="C73" t="s">
        <v>149</v>
      </c>
      <c r="D73" t="s">
        <v>143</v>
      </c>
      <c r="E73" s="99">
        <v>34</v>
      </c>
      <c r="F73" t="s">
        <v>36</v>
      </c>
      <c r="G73" s="101">
        <v>10</v>
      </c>
      <c r="H73" t="s">
        <v>145</v>
      </c>
      <c r="I73" s="102">
        <v>1689</v>
      </c>
    </row>
    <row r="74" spans="1:9">
      <c r="A74" t="s">
        <v>203</v>
      </c>
      <c r="B74" t="s">
        <v>142</v>
      </c>
      <c r="C74" t="s">
        <v>149</v>
      </c>
      <c r="D74" t="s">
        <v>143</v>
      </c>
      <c r="E74" s="99">
        <v>35</v>
      </c>
      <c r="F74" t="s">
        <v>37</v>
      </c>
      <c r="G74" s="101">
        <v>10</v>
      </c>
      <c r="H74" t="s">
        <v>145</v>
      </c>
      <c r="I74" s="102">
        <v>2405</v>
      </c>
    </row>
    <row r="75" spans="1:9">
      <c r="A75" t="s">
        <v>203</v>
      </c>
      <c r="B75" t="s">
        <v>142</v>
      </c>
      <c r="C75" t="s">
        <v>149</v>
      </c>
      <c r="D75" t="s">
        <v>143</v>
      </c>
      <c r="E75" s="99">
        <v>36</v>
      </c>
      <c r="F75" t="s">
        <v>38</v>
      </c>
      <c r="G75" s="101">
        <v>10</v>
      </c>
      <c r="H75" t="s">
        <v>145</v>
      </c>
      <c r="I75" s="102">
        <v>7149</v>
      </c>
    </row>
    <row r="76" spans="1:9">
      <c r="A76" t="s">
        <v>203</v>
      </c>
      <c r="B76" t="s">
        <v>142</v>
      </c>
      <c r="C76" t="s">
        <v>149</v>
      </c>
      <c r="D76" t="s">
        <v>143</v>
      </c>
      <c r="E76" s="99">
        <v>37</v>
      </c>
      <c r="F76" t="s">
        <v>39</v>
      </c>
      <c r="G76" s="101">
        <v>10</v>
      </c>
      <c r="H76" t="s">
        <v>145</v>
      </c>
      <c r="I76" s="102">
        <v>1525</v>
      </c>
    </row>
    <row r="77" spans="1:9">
      <c r="A77" t="s">
        <v>203</v>
      </c>
      <c r="B77" t="s">
        <v>142</v>
      </c>
      <c r="C77" t="s">
        <v>149</v>
      </c>
      <c r="D77" t="s">
        <v>143</v>
      </c>
      <c r="E77" s="99">
        <v>38</v>
      </c>
      <c r="F77" t="s">
        <v>40</v>
      </c>
      <c r="G77" s="101">
        <v>10</v>
      </c>
      <c r="H77" t="s">
        <v>145</v>
      </c>
      <c r="I77" s="102">
        <v>2094</v>
      </c>
    </row>
    <row r="78" spans="1:9">
      <c r="A78" t="s">
        <v>203</v>
      </c>
      <c r="B78" t="s">
        <v>142</v>
      </c>
      <c r="C78" t="s">
        <v>149</v>
      </c>
      <c r="D78" t="s">
        <v>143</v>
      </c>
      <c r="E78" s="99">
        <v>39</v>
      </c>
      <c r="F78" t="s">
        <v>41</v>
      </c>
      <c r="G78" s="101">
        <v>10</v>
      </c>
      <c r="H78" t="s">
        <v>145</v>
      </c>
      <c r="I78" s="102">
        <v>4345</v>
      </c>
    </row>
    <row r="79" spans="1:9">
      <c r="A79" t="s">
        <v>203</v>
      </c>
      <c r="B79" t="s">
        <v>142</v>
      </c>
      <c r="C79" t="s">
        <v>149</v>
      </c>
      <c r="D79" t="s">
        <v>143</v>
      </c>
      <c r="E79" s="99">
        <v>40</v>
      </c>
      <c r="F79" t="s">
        <v>42</v>
      </c>
      <c r="G79" s="101">
        <v>10</v>
      </c>
      <c r="H79" t="s">
        <v>145</v>
      </c>
      <c r="I79" s="102">
        <v>632</v>
      </c>
    </row>
    <row r="80" spans="1:9">
      <c r="A80" t="s">
        <v>203</v>
      </c>
      <c r="B80" t="s">
        <v>142</v>
      </c>
      <c r="C80" t="s">
        <v>149</v>
      </c>
      <c r="D80" t="s">
        <v>143</v>
      </c>
      <c r="E80" s="99">
        <v>41</v>
      </c>
      <c r="F80" t="s">
        <v>43</v>
      </c>
      <c r="G80" s="101">
        <v>10</v>
      </c>
      <c r="H80" t="s">
        <v>145</v>
      </c>
      <c r="I80" s="102">
        <v>2347</v>
      </c>
    </row>
    <row r="81" spans="1:9">
      <c r="A81" t="s">
        <v>203</v>
      </c>
      <c r="B81" t="s">
        <v>142</v>
      </c>
      <c r="C81" t="s">
        <v>149</v>
      </c>
      <c r="D81" t="s">
        <v>143</v>
      </c>
      <c r="E81" s="99">
        <v>42</v>
      </c>
      <c r="F81" t="s">
        <v>44</v>
      </c>
      <c r="G81" s="101">
        <v>10</v>
      </c>
      <c r="H81" t="s">
        <v>145</v>
      </c>
      <c r="I81" s="102">
        <v>1273</v>
      </c>
    </row>
    <row r="82" spans="1:9">
      <c r="A82" t="s">
        <v>203</v>
      </c>
      <c r="B82" t="s">
        <v>142</v>
      </c>
      <c r="C82" t="s">
        <v>149</v>
      </c>
      <c r="D82" t="s">
        <v>143</v>
      </c>
      <c r="E82" s="99">
        <v>43</v>
      </c>
      <c r="F82" t="s">
        <v>45</v>
      </c>
      <c r="G82" s="101">
        <v>10</v>
      </c>
      <c r="H82" t="s">
        <v>145</v>
      </c>
      <c r="I82" s="102">
        <v>2842</v>
      </c>
    </row>
    <row r="83" spans="1:9">
      <c r="A83" t="s">
        <v>203</v>
      </c>
      <c r="B83" t="s">
        <v>142</v>
      </c>
      <c r="C83" t="s">
        <v>149</v>
      </c>
      <c r="D83" t="s">
        <v>143</v>
      </c>
      <c r="E83" s="99">
        <v>44</v>
      </c>
      <c r="F83" t="s">
        <v>46</v>
      </c>
      <c r="G83" s="101">
        <v>10</v>
      </c>
      <c r="H83" t="s">
        <v>145</v>
      </c>
      <c r="I83" s="102">
        <v>1438</v>
      </c>
    </row>
    <row r="84" spans="1:9">
      <c r="A84" t="s">
        <v>203</v>
      </c>
      <c r="B84" t="s">
        <v>142</v>
      </c>
      <c r="C84" t="s">
        <v>149</v>
      </c>
      <c r="D84" t="s">
        <v>143</v>
      </c>
      <c r="E84" s="99">
        <v>45</v>
      </c>
      <c r="F84" t="s">
        <v>47</v>
      </c>
      <c r="G84" s="101">
        <v>10</v>
      </c>
      <c r="H84" t="s">
        <v>145</v>
      </c>
      <c r="I84" s="102">
        <v>667</v>
      </c>
    </row>
    <row r="85" spans="1:9">
      <c r="A85" t="s">
        <v>203</v>
      </c>
      <c r="B85" t="s">
        <v>142</v>
      </c>
      <c r="C85" t="s">
        <v>149</v>
      </c>
      <c r="D85" t="s">
        <v>143</v>
      </c>
      <c r="E85" s="99">
        <v>46</v>
      </c>
      <c r="F85" t="s">
        <v>48</v>
      </c>
      <c r="G85" s="101">
        <v>10</v>
      </c>
      <c r="H85" t="s">
        <v>145</v>
      </c>
      <c r="I85" s="102">
        <v>290</v>
      </c>
    </row>
    <row r="86" spans="1:9">
      <c r="A86" t="s">
        <v>203</v>
      </c>
      <c r="B86" t="s">
        <v>142</v>
      </c>
      <c r="C86" t="s">
        <v>149</v>
      </c>
      <c r="D86" t="s">
        <v>143</v>
      </c>
      <c r="E86" s="99">
        <v>47</v>
      </c>
      <c r="F86" t="s">
        <v>189</v>
      </c>
      <c r="G86" s="101">
        <v>10</v>
      </c>
      <c r="H86" t="s">
        <v>145</v>
      </c>
      <c r="I86" s="102">
        <v>257</v>
      </c>
    </row>
    <row r="87" spans="1:9">
      <c r="A87" t="s">
        <v>203</v>
      </c>
      <c r="B87" t="s">
        <v>142</v>
      </c>
      <c r="C87" t="s">
        <v>149</v>
      </c>
      <c r="D87" t="s">
        <v>143</v>
      </c>
      <c r="E87" s="99">
        <v>48</v>
      </c>
      <c r="F87" t="s">
        <v>202</v>
      </c>
      <c r="G87" s="101">
        <v>10</v>
      </c>
      <c r="H87" t="s">
        <v>145</v>
      </c>
      <c r="I87" s="102">
        <v>455</v>
      </c>
    </row>
    <row r="88" spans="1:9">
      <c r="A88" t="s">
        <v>203</v>
      </c>
      <c r="B88" t="s">
        <v>142</v>
      </c>
      <c r="C88" t="s">
        <v>149</v>
      </c>
      <c r="D88" t="s">
        <v>143</v>
      </c>
      <c r="E88" s="99">
        <v>49</v>
      </c>
      <c r="F88" t="s">
        <v>51</v>
      </c>
      <c r="G88" s="101">
        <v>10</v>
      </c>
      <c r="H88" t="s">
        <v>145</v>
      </c>
      <c r="I88" s="102">
        <v>13</v>
      </c>
    </row>
    <row r="89" spans="1:9">
      <c r="A89" t="s">
        <v>203</v>
      </c>
      <c r="B89" t="s">
        <v>142</v>
      </c>
      <c r="C89" t="s">
        <v>149</v>
      </c>
      <c r="D89" t="s">
        <v>143</v>
      </c>
      <c r="E89" s="99">
        <v>50</v>
      </c>
      <c r="F89" t="s">
        <v>52</v>
      </c>
      <c r="G89" s="101">
        <v>10</v>
      </c>
      <c r="H89" t="s">
        <v>145</v>
      </c>
      <c r="I89" s="102">
        <v>30</v>
      </c>
    </row>
    <row r="90" spans="1:9">
      <c r="A90" t="s">
        <v>203</v>
      </c>
      <c r="B90" t="s">
        <v>142</v>
      </c>
      <c r="C90" t="s">
        <v>149</v>
      </c>
      <c r="D90" t="s">
        <v>143</v>
      </c>
      <c r="E90" s="99">
        <v>51</v>
      </c>
      <c r="F90" t="s">
        <v>53</v>
      </c>
      <c r="G90" s="101">
        <v>10</v>
      </c>
      <c r="H90" t="s">
        <v>145</v>
      </c>
      <c r="I90" s="102">
        <v>102</v>
      </c>
    </row>
    <row r="91" spans="1:9">
      <c r="A91" t="s">
        <v>203</v>
      </c>
      <c r="B91" t="s">
        <v>142</v>
      </c>
      <c r="C91" t="s">
        <v>149</v>
      </c>
      <c r="D91" t="s">
        <v>143</v>
      </c>
      <c r="E91" s="99">
        <v>52</v>
      </c>
      <c r="F91" t="s">
        <v>54</v>
      </c>
      <c r="G91" s="101">
        <v>10</v>
      </c>
      <c r="H91" t="s">
        <v>145</v>
      </c>
      <c r="I91" s="102">
        <v>154</v>
      </c>
    </row>
    <row r="92" spans="1:9">
      <c r="A92" t="s">
        <v>203</v>
      </c>
      <c r="B92" t="s">
        <v>142</v>
      </c>
      <c r="C92" t="s">
        <v>149</v>
      </c>
      <c r="D92" t="s">
        <v>143</v>
      </c>
      <c r="E92" s="99">
        <v>53</v>
      </c>
      <c r="F92" t="s">
        <v>55</v>
      </c>
      <c r="G92" s="101">
        <v>10</v>
      </c>
      <c r="H92" t="s">
        <v>145</v>
      </c>
      <c r="I92" s="102">
        <v>196</v>
      </c>
    </row>
    <row r="93" spans="1:9">
      <c r="A93" t="s">
        <v>203</v>
      </c>
      <c r="B93" t="s">
        <v>142</v>
      </c>
      <c r="C93" t="s">
        <v>149</v>
      </c>
      <c r="D93" t="s">
        <v>143</v>
      </c>
      <c r="E93" s="99">
        <v>54</v>
      </c>
      <c r="F93" t="s">
        <v>56</v>
      </c>
      <c r="G93" s="101">
        <v>10</v>
      </c>
      <c r="H93" t="s">
        <v>145</v>
      </c>
      <c r="I93" s="102">
        <v>170</v>
      </c>
    </row>
    <row r="94" spans="1:9">
      <c r="A94" t="s">
        <v>203</v>
      </c>
      <c r="B94" t="s">
        <v>142</v>
      </c>
      <c r="C94" t="s">
        <v>149</v>
      </c>
      <c r="D94" t="s">
        <v>143</v>
      </c>
      <c r="E94" s="99">
        <v>57</v>
      </c>
      <c r="F94" t="s">
        <v>57</v>
      </c>
      <c r="G94" s="101">
        <v>10</v>
      </c>
      <c r="H94" t="s">
        <v>145</v>
      </c>
      <c r="I94" s="102">
        <v>1076</v>
      </c>
    </row>
    <row r="95" spans="1:9">
      <c r="A95" t="s">
        <v>203</v>
      </c>
      <c r="B95" t="s">
        <v>142</v>
      </c>
      <c r="C95" t="s">
        <v>149</v>
      </c>
      <c r="D95" t="s">
        <v>143</v>
      </c>
      <c r="E95" s="99">
        <v>58</v>
      </c>
      <c r="F95" t="s">
        <v>58</v>
      </c>
      <c r="G95" s="101">
        <v>10</v>
      </c>
      <c r="H95" t="s">
        <v>145</v>
      </c>
      <c r="I95" s="102">
        <v>174</v>
      </c>
    </row>
    <row r="96" spans="1:9">
      <c r="A96" t="s">
        <v>203</v>
      </c>
      <c r="B96" t="s">
        <v>142</v>
      </c>
      <c r="C96" t="s">
        <v>149</v>
      </c>
      <c r="D96" t="s">
        <v>143</v>
      </c>
      <c r="E96" s="99">
        <v>59</v>
      </c>
      <c r="F96" t="s">
        <v>59</v>
      </c>
      <c r="G96" s="101">
        <v>10</v>
      </c>
      <c r="H96" t="s">
        <v>145</v>
      </c>
      <c r="I96" s="102">
        <v>324</v>
      </c>
    </row>
    <row r="97" spans="1:9">
      <c r="A97" t="s">
        <v>203</v>
      </c>
      <c r="B97" t="s">
        <v>142</v>
      </c>
      <c r="C97" t="s">
        <v>149</v>
      </c>
      <c r="D97" t="s">
        <v>143</v>
      </c>
      <c r="E97" s="99">
        <v>60</v>
      </c>
      <c r="F97" t="s">
        <v>60</v>
      </c>
      <c r="G97" s="101">
        <v>10</v>
      </c>
      <c r="H97" t="s">
        <v>145</v>
      </c>
      <c r="I97" s="102">
        <v>452</v>
      </c>
    </row>
    <row r="98" spans="1:9">
      <c r="A98" t="s">
        <v>203</v>
      </c>
      <c r="B98" t="s">
        <v>142</v>
      </c>
      <c r="C98" t="s">
        <v>149</v>
      </c>
      <c r="D98" t="s">
        <v>143</v>
      </c>
      <c r="E98" s="99">
        <v>61</v>
      </c>
      <c r="F98" t="s">
        <v>61</v>
      </c>
      <c r="G98" s="101">
        <v>10</v>
      </c>
      <c r="H98" t="s">
        <v>145</v>
      </c>
      <c r="I98" s="102">
        <v>1737</v>
      </c>
    </row>
    <row r="99" spans="1:9">
      <c r="A99" t="s">
        <v>203</v>
      </c>
      <c r="B99" t="s">
        <v>142</v>
      </c>
      <c r="C99" t="s">
        <v>149</v>
      </c>
      <c r="D99" t="s">
        <v>143</v>
      </c>
      <c r="E99" s="99">
        <v>62</v>
      </c>
      <c r="F99" t="s">
        <v>62</v>
      </c>
      <c r="G99" s="101">
        <v>10</v>
      </c>
      <c r="H99" t="s">
        <v>145</v>
      </c>
      <c r="I99" s="102">
        <v>1194</v>
      </c>
    </row>
    <row r="100" spans="1:9">
      <c r="A100" t="s">
        <v>203</v>
      </c>
      <c r="B100" t="s">
        <v>142</v>
      </c>
      <c r="C100" t="s">
        <v>149</v>
      </c>
      <c r="D100" t="s">
        <v>143</v>
      </c>
      <c r="E100" s="99">
        <v>63</v>
      </c>
      <c r="F100" t="s">
        <v>63</v>
      </c>
      <c r="G100" s="101">
        <v>10</v>
      </c>
      <c r="H100" t="s">
        <v>145</v>
      </c>
      <c r="I100" s="102">
        <v>691</v>
      </c>
    </row>
    <row r="101" spans="1:9">
      <c r="A101" t="s">
        <v>203</v>
      </c>
      <c r="B101" t="s">
        <v>142</v>
      </c>
      <c r="C101" t="s">
        <v>149</v>
      </c>
      <c r="D101" t="s">
        <v>143</v>
      </c>
      <c r="E101" s="99">
        <v>64</v>
      </c>
      <c r="F101" t="s">
        <v>64</v>
      </c>
      <c r="G101" s="101">
        <v>10</v>
      </c>
      <c r="H101" t="s">
        <v>145</v>
      </c>
      <c r="I101" s="102">
        <v>119</v>
      </c>
    </row>
    <row r="102" spans="1:9">
      <c r="A102" t="s">
        <v>203</v>
      </c>
      <c r="B102" t="s">
        <v>142</v>
      </c>
      <c r="C102" t="s">
        <v>149</v>
      </c>
      <c r="D102" t="s">
        <v>143</v>
      </c>
      <c r="E102" s="99">
        <v>67</v>
      </c>
      <c r="F102" t="s">
        <v>65</v>
      </c>
      <c r="G102" s="101">
        <v>10</v>
      </c>
      <c r="H102" t="s">
        <v>145</v>
      </c>
      <c r="I102" s="102">
        <v>533</v>
      </c>
    </row>
    <row r="103" spans="1:9">
      <c r="A103" t="s">
        <v>203</v>
      </c>
      <c r="B103" t="s">
        <v>142</v>
      </c>
      <c r="C103" t="s">
        <v>149</v>
      </c>
      <c r="D103" t="s">
        <v>143</v>
      </c>
      <c r="E103" s="99">
        <v>68</v>
      </c>
      <c r="F103" t="s">
        <v>66</v>
      </c>
      <c r="G103" s="101">
        <v>10</v>
      </c>
      <c r="H103" t="s">
        <v>145</v>
      </c>
      <c r="I103" s="102">
        <v>1321</v>
      </c>
    </row>
    <row r="104" spans="1:9">
      <c r="A104" t="s">
        <v>203</v>
      </c>
      <c r="B104" t="s">
        <v>142</v>
      </c>
      <c r="C104" t="s">
        <v>149</v>
      </c>
      <c r="D104" t="s">
        <v>143</v>
      </c>
      <c r="E104" s="99">
        <v>69</v>
      </c>
      <c r="F104" t="s">
        <v>67</v>
      </c>
      <c r="G104" s="101">
        <v>10</v>
      </c>
      <c r="H104" t="s">
        <v>145</v>
      </c>
      <c r="I104" s="102">
        <v>369</v>
      </c>
    </row>
    <row r="105" spans="1:9">
      <c r="A105" t="s">
        <v>203</v>
      </c>
      <c r="B105" t="s">
        <v>142</v>
      </c>
      <c r="C105" t="s">
        <v>149</v>
      </c>
      <c r="D105" t="s">
        <v>143</v>
      </c>
      <c r="E105" s="99">
        <v>70</v>
      </c>
      <c r="F105" t="s">
        <v>151</v>
      </c>
      <c r="G105" s="101">
        <v>10</v>
      </c>
      <c r="H105" t="s">
        <v>145</v>
      </c>
      <c r="I105" s="102">
        <v>328</v>
      </c>
    </row>
    <row r="106" spans="1:9">
      <c r="A106" t="s">
        <v>203</v>
      </c>
      <c r="B106" t="s">
        <v>142</v>
      </c>
      <c r="C106" t="s">
        <v>149</v>
      </c>
      <c r="D106" t="s">
        <v>143</v>
      </c>
      <c r="E106" s="99">
        <v>71</v>
      </c>
      <c r="F106" t="s">
        <v>69</v>
      </c>
      <c r="G106" s="101">
        <v>10</v>
      </c>
      <c r="H106" t="s">
        <v>145</v>
      </c>
      <c r="I106" s="102">
        <v>923</v>
      </c>
    </row>
    <row r="107" spans="1:9">
      <c r="A107" t="s">
        <v>203</v>
      </c>
      <c r="B107" t="s">
        <v>142</v>
      </c>
      <c r="C107" t="s">
        <v>149</v>
      </c>
      <c r="D107" t="s">
        <v>143</v>
      </c>
      <c r="E107" s="99">
        <v>72</v>
      </c>
      <c r="F107" t="s">
        <v>70</v>
      </c>
      <c r="G107" s="101">
        <v>10</v>
      </c>
      <c r="H107" t="s">
        <v>145</v>
      </c>
      <c r="I107" s="102">
        <v>453</v>
      </c>
    </row>
    <row r="108" spans="1:9">
      <c r="A108" t="s">
        <v>203</v>
      </c>
      <c r="B108" t="s">
        <v>142</v>
      </c>
      <c r="C108" t="s">
        <v>149</v>
      </c>
      <c r="D108" t="s">
        <v>143</v>
      </c>
      <c r="E108" s="99">
        <v>73</v>
      </c>
      <c r="F108" t="s">
        <v>190</v>
      </c>
      <c r="G108" s="101">
        <v>10</v>
      </c>
      <c r="H108" t="s">
        <v>145</v>
      </c>
      <c r="I108" s="102">
        <v>1301</v>
      </c>
    </row>
    <row r="109" spans="1:9">
      <c r="A109" t="s">
        <v>203</v>
      </c>
      <c r="B109" t="s">
        <v>142</v>
      </c>
      <c r="C109" t="s">
        <v>149</v>
      </c>
      <c r="D109" t="s">
        <v>143</v>
      </c>
      <c r="E109" s="99">
        <v>74</v>
      </c>
      <c r="F109" t="s">
        <v>72</v>
      </c>
      <c r="G109" s="101">
        <v>10</v>
      </c>
      <c r="H109" t="s">
        <v>145</v>
      </c>
      <c r="I109" s="102">
        <v>77</v>
      </c>
    </row>
    <row r="110" spans="1:9">
      <c r="A110" t="s">
        <v>203</v>
      </c>
      <c r="B110" t="s">
        <v>142</v>
      </c>
      <c r="C110" t="s">
        <v>149</v>
      </c>
      <c r="D110" t="s">
        <v>143</v>
      </c>
      <c r="E110" s="99">
        <v>75</v>
      </c>
      <c r="F110" t="s">
        <v>73</v>
      </c>
      <c r="G110" s="101">
        <v>10</v>
      </c>
      <c r="H110" t="s">
        <v>145</v>
      </c>
      <c r="I110" s="102">
        <v>549</v>
      </c>
    </row>
    <row r="111" spans="1:9">
      <c r="A111" t="s">
        <v>203</v>
      </c>
      <c r="B111" t="s">
        <v>142</v>
      </c>
      <c r="C111" t="s">
        <v>149</v>
      </c>
      <c r="D111" t="s">
        <v>143</v>
      </c>
      <c r="E111" s="99">
        <v>78</v>
      </c>
      <c r="F111" t="s">
        <v>74</v>
      </c>
      <c r="G111" s="101">
        <v>10</v>
      </c>
      <c r="H111" t="s">
        <v>145</v>
      </c>
      <c r="I111" s="102">
        <v>126</v>
      </c>
    </row>
    <row r="112" spans="1:9">
      <c r="A112" t="s">
        <v>203</v>
      </c>
      <c r="B112" t="s">
        <v>142</v>
      </c>
      <c r="C112" t="s">
        <v>149</v>
      </c>
      <c r="D112" t="s">
        <v>143</v>
      </c>
      <c r="E112" s="99">
        <v>79</v>
      </c>
      <c r="F112" t="s">
        <v>75</v>
      </c>
      <c r="G112" s="101">
        <v>10</v>
      </c>
      <c r="H112" t="s">
        <v>145</v>
      </c>
      <c r="I112" s="102">
        <v>673</v>
      </c>
    </row>
    <row r="113" spans="1:9">
      <c r="A113" t="s">
        <v>203</v>
      </c>
      <c r="B113" t="s">
        <v>142</v>
      </c>
      <c r="C113" t="s">
        <v>149</v>
      </c>
      <c r="D113" t="s">
        <v>143</v>
      </c>
      <c r="E113" s="99">
        <v>81</v>
      </c>
      <c r="F113" t="s">
        <v>76</v>
      </c>
      <c r="G113" s="101">
        <v>10</v>
      </c>
      <c r="H113" t="s">
        <v>145</v>
      </c>
      <c r="I113" s="102">
        <v>46</v>
      </c>
    </row>
    <row r="114" spans="1:9">
      <c r="A114" t="s">
        <v>203</v>
      </c>
      <c r="B114" t="s">
        <v>142</v>
      </c>
      <c r="C114" t="s">
        <v>149</v>
      </c>
      <c r="D114" t="s">
        <v>143</v>
      </c>
      <c r="E114" s="99">
        <v>82</v>
      </c>
      <c r="F114" t="s">
        <v>77</v>
      </c>
      <c r="G114" s="101">
        <v>10</v>
      </c>
      <c r="H114" t="s">
        <v>145</v>
      </c>
      <c r="I114" s="102">
        <v>427</v>
      </c>
    </row>
    <row r="115" spans="1:9">
      <c r="A115" t="s">
        <v>203</v>
      </c>
      <c r="B115" t="s">
        <v>142</v>
      </c>
      <c r="C115" t="s">
        <v>149</v>
      </c>
      <c r="D115" t="s">
        <v>143</v>
      </c>
      <c r="E115" s="99">
        <v>83</v>
      </c>
      <c r="F115" t="s">
        <v>78</v>
      </c>
      <c r="G115" s="101">
        <v>10</v>
      </c>
      <c r="H115" t="s">
        <v>145</v>
      </c>
      <c r="I115" s="102">
        <v>546</v>
      </c>
    </row>
    <row r="116" spans="1:9">
      <c r="A116" t="s">
        <v>203</v>
      </c>
      <c r="B116" t="s">
        <v>142</v>
      </c>
      <c r="C116" t="s">
        <v>149</v>
      </c>
      <c r="D116" t="s">
        <v>143</v>
      </c>
      <c r="E116" s="99">
        <v>84</v>
      </c>
      <c r="F116" t="s">
        <v>79</v>
      </c>
      <c r="G116" s="101">
        <v>10</v>
      </c>
      <c r="H116" t="s">
        <v>145</v>
      </c>
      <c r="I116" s="102">
        <v>21</v>
      </c>
    </row>
    <row r="117" spans="1:9">
      <c r="A117" t="s">
        <v>203</v>
      </c>
      <c r="B117" t="s">
        <v>142</v>
      </c>
      <c r="C117" t="s">
        <v>149</v>
      </c>
      <c r="D117" t="s">
        <v>143</v>
      </c>
      <c r="E117" s="99">
        <v>85</v>
      </c>
      <c r="F117" t="s">
        <v>80</v>
      </c>
      <c r="G117" s="101">
        <v>10</v>
      </c>
      <c r="H117" t="s">
        <v>145</v>
      </c>
      <c r="I117" s="102">
        <v>130</v>
      </c>
    </row>
    <row r="118" spans="1:9">
      <c r="A118" t="s">
        <v>203</v>
      </c>
      <c r="B118" t="s">
        <v>142</v>
      </c>
      <c r="C118" t="s">
        <v>149</v>
      </c>
      <c r="D118" t="s">
        <v>143</v>
      </c>
      <c r="E118" s="99">
        <v>87</v>
      </c>
      <c r="F118" t="s">
        <v>81</v>
      </c>
      <c r="G118" s="101">
        <v>10</v>
      </c>
      <c r="H118" t="s">
        <v>145</v>
      </c>
      <c r="I118" s="102" t="s">
        <v>150</v>
      </c>
    </row>
    <row r="119" spans="1:9">
      <c r="A119" t="s">
        <v>203</v>
      </c>
      <c r="B119" t="s">
        <v>142</v>
      </c>
      <c r="C119" t="s">
        <v>149</v>
      </c>
      <c r="D119" t="s">
        <v>143</v>
      </c>
      <c r="E119" s="99">
        <v>91</v>
      </c>
      <c r="F119" t="s">
        <v>82</v>
      </c>
      <c r="G119" s="101">
        <v>10</v>
      </c>
      <c r="H119" t="s">
        <v>145</v>
      </c>
      <c r="I119" s="102">
        <v>329</v>
      </c>
    </row>
    <row r="120" spans="1:9">
      <c r="A120" t="s">
        <v>203</v>
      </c>
      <c r="B120" t="s">
        <v>142</v>
      </c>
      <c r="C120" t="s">
        <v>149</v>
      </c>
      <c r="D120" t="s">
        <v>143</v>
      </c>
      <c r="E120" s="99">
        <v>92</v>
      </c>
      <c r="F120" t="s">
        <v>83</v>
      </c>
      <c r="G120" s="101">
        <v>10</v>
      </c>
      <c r="H120" t="s">
        <v>145</v>
      </c>
      <c r="I120" s="102">
        <v>31</v>
      </c>
    </row>
    <row r="121" spans="1:9">
      <c r="A121" t="s">
        <v>203</v>
      </c>
      <c r="B121" t="s">
        <v>142</v>
      </c>
      <c r="C121" t="s">
        <v>149</v>
      </c>
      <c r="D121" t="s">
        <v>143</v>
      </c>
      <c r="E121" s="99">
        <v>93</v>
      </c>
      <c r="F121" t="s">
        <v>84</v>
      </c>
      <c r="G121" s="101">
        <v>10</v>
      </c>
      <c r="H121" t="s">
        <v>145</v>
      </c>
      <c r="I121" s="102" t="s">
        <v>150</v>
      </c>
    </row>
    <row r="122" spans="1:9">
      <c r="A122" t="s">
        <v>203</v>
      </c>
      <c r="B122" t="s">
        <v>142</v>
      </c>
      <c r="C122" t="s">
        <v>149</v>
      </c>
      <c r="D122" t="s">
        <v>143</v>
      </c>
      <c r="E122" s="99">
        <v>5</v>
      </c>
      <c r="F122" t="s">
        <v>25</v>
      </c>
      <c r="G122" s="101">
        <v>11</v>
      </c>
      <c r="H122" t="s">
        <v>145</v>
      </c>
      <c r="I122" s="102">
        <v>500</v>
      </c>
    </row>
    <row r="123" spans="1:9">
      <c r="A123" t="s">
        <v>203</v>
      </c>
      <c r="B123" t="s">
        <v>142</v>
      </c>
      <c r="C123" t="s">
        <v>149</v>
      </c>
      <c r="D123" t="s">
        <v>143</v>
      </c>
      <c r="E123" s="99">
        <v>6</v>
      </c>
      <c r="F123" t="s">
        <v>26</v>
      </c>
      <c r="G123" s="101">
        <v>11</v>
      </c>
      <c r="H123" t="s">
        <v>145</v>
      </c>
      <c r="I123" s="102">
        <v>275</v>
      </c>
    </row>
    <row r="124" spans="1:9">
      <c r="A124" t="s">
        <v>203</v>
      </c>
      <c r="B124" t="s">
        <v>142</v>
      </c>
      <c r="C124" t="s">
        <v>149</v>
      </c>
      <c r="D124" t="s">
        <v>143</v>
      </c>
      <c r="E124" s="99">
        <v>8</v>
      </c>
      <c r="F124" t="s">
        <v>27</v>
      </c>
      <c r="G124" s="101">
        <v>11</v>
      </c>
      <c r="H124" t="s">
        <v>145</v>
      </c>
      <c r="I124" s="102">
        <v>391</v>
      </c>
    </row>
    <row r="125" spans="1:9">
      <c r="A125" t="s">
        <v>203</v>
      </c>
      <c r="B125" t="s">
        <v>142</v>
      </c>
      <c r="C125" t="s">
        <v>149</v>
      </c>
      <c r="D125" t="s">
        <v>143</v>
      </c>
      <c r="E125" s="99">
        <v>10</v>
      </c>
      <c r="F125" t="s">
        <v>28</v>
      </c>
      <c r="G125" s="101">
        <v>11</v>
      </c>
      <c r="H125" t="s">
        <v>145</v>
      </c>
      <c r="I125" s="102">
        <v>39</v>
      </c>
    </row>
    <row r="126" spans="1:9">
      <c r="A126" t="s">
        <v>203</v>
      </c>
      <c r="B126" t="s">
        <v>142</v>
      </c>
      <c r="C126" t="s">
        <v>149</v>
      </c>
      <c r="D126" t="s">
        <v>143</v>
      </c>
      <c r="E126" s="99">
        <v>19</v>
      </c>
      <c r="F126" t="s">
        <v>29</v>
      </c>
      <c r="G126" s="101">
        <v>11</v>
      </c>
      <c r="H126" t="s">
        <v>145</v>
      </c>
      <c r="I126" s="102">
        <v>89</v>
      </c>
    </row>
    <row r="127" spans="1:9">
      <c r="A127" t="s">
        <v>203</v>
      </c>
      <c r="B127" t="s">
        <v>142</v>
      </c>
      <c r="C127" t="s">
        <v>149</v>
      </c>
      <c r="D127" t="s">
        <v>143</v>
      </c>
      <c r="E127" s="99">
        <v>20</v>
      </c>
      <c r="F127" t="s">
        <v>30</v>
      </c>
      <c r="G127" s="101">
        <v>11</v>
      </c>
      <c r="H127" t="s">
        <v>145</v>
      </c>
      <c r="I127" s="102">
        <v>363</v>
      </c>
    </row>
    <row r="128" spans="1:9">
      <c r="A128" t="s">
        <v>203</v>
      </c>
      <c r="B128" t="s">
        <v>142</v>
      </c>
      <c r="C128" t="s">
        <v>149</v>
      </c>
      <c r="D128" t="s">
        <v>143</v>
      </c>
      <c r="E128" s="99">
        <v>22</v>
      </c>
      <c r="F128" t="s">
        <v>31</v>
      </c>
      <c r="G128" s="101">
        <v>11</v>
      </c>
      <c r="H128" t="s">
        <v>145</v>
      </c>
      <c r="I128" s="102">
        <v>810</v>
      </c>
    </row>
    <row r="129" spans="1:9">
      <c r="A129" t="s">
        <v>203</v>
      </c>
      <c r="B129" t="s">
        <v>142</v>
      </c>
      <c r="C129" t="s">
        <v>149</v>
      </c>
      <c r="D129" t="s">
        <v>143</v>
      </c>
      <c r="E129" s="99">
        <v>23</v>
      </c>
      <c r="F129" t="s">
        <v>32</v>
      </c>
      <c r="G129" s="101">
        <v>11</v>
      </c>
      <c r="H129" t="s">
        <v>145</v>
      </c>
      <c r="I129" s="102">
        <v>2090</v>
      </c>
    </row>
    <row r="130" spans="1:9">
      <c r="A130" t="s">
        <v>203</v>
      </c>
      <c r="B130" t="s">
        <v>142</v>
      </c>
      <c r="C130" t="s">
        <v>149</v>
      </c>
      <c r="D130" t="s">
        <v>143</v>
      </c>
      <c r="E130" s="99">
        <v>27</v>
      </c>
      <c r="F130" t="s">
        <v>33</v>
      </c>
      <c r="G130" s="101">
        <v>11</v>
      </c>
      <c r="H130" t="s">
        <v>145</v>
      </c>
      <c r="I130" s="102">
        <v>387</v>
      </c>
    </row>
    <row r="131" spans="1:9">
      <c r="A131" t="s">
        <v>203</v>
      </c>
      <c r="B131" t="s">
        <v>142</v>
      </c>
      <c r="C131" t="s">
        <v>149</v>
      </c>
      <c r="D131" t="s">
        <v>143</v>
      </c>
      <c r="E131" s="99">
        <v>28</v>
      </c>
      <c r="F131" t="s">
        <v>34</v>
      </c>
      <c r="G131" s="101">
        <v>11</v>
      </c>
      <c r="H131" t="s">
        <v>145</v>
      </c>
      <c r="I131" s="102">
        <v>235</v>
      </c>
    </row>
    <row r="132" spans="1:9">
      <c r="A132" t="s">
        <v>203</v>
      </c>
      <c r="B132" t="s">
        <v>142</v>
      </c>
      <c r="C132" t="s">
        <v>149</v>
      </c>
      <c r="D132" t="s">
        <v>143</v>
      </c>
      <c r="E132" s="99">
        <v>33</v>
      </c>
      <c r="F132" t="s">
        <v>35</v>
      </c>
      <c r="G132" s="101">
        <v>11</v>
      </c>
      <c r="H132" t="s">
        <v>145</v>
      </c>
      <c r="I132" s="102">
        <v>1339</v>
      </c>
    </row>
    <row r="133" spans="1:9">
      <c r="A133" t="s">
        <v>203</v>
      </c>
      <c r="B133" t="s">
        <v>142</v>
      </c>
      <c r="C133" t="s">
        <v>149</v>
      </c>
      <c r="D133" t="s">
        <v>143</v>
      </c>
      <c r="E133" s="99">
        <v>34</v>
      </c>
      <c r="F133" t="s">
        <v>36</v>
      </c>
      <c r="G133" s="101">
        <v>11</v>
      </c>
      <c r="H133" t="s">
        <v>145</v>
      </c>
      <c r="I133" s="102">
        <v>1835</v>
      </c>
    </row>
    <row r="134" spans="1:9">
      <c r="A134" t="s">
        <v>203</v>
      </c>
      <c r="B134" t="s">
        <v>142</v>
      </c>
      <c r="C134" t="s">
        <v>149</v>
      </c>
      <c r="D134" t="s">
        <v>143</v>
      </c>
      <c r="E134" s="99">
        <v>35</v>
      </c>
      <c r="F134" t="s">
        <v>37</v>
      </c>
      <c r="G134" s="101">
        <v>11</v>
      </c>
      <c r="H134" t="s">
        <v>145</v>
      </c>
      <c r="I134" s="102">
        <v>2474</v>
      </c>
    </row>
    <row r="135" spans="1:9">
      <c r="A135" t="s">
        <v>203</v>
      </c>
      <c r="B135" t="s">
        <v>142</v>
      </c>
      <c r="C135" t="s">
        <v>149</v>
      </c>
      <c r="D135" t="s">
        <v>143</v>
      </c>
      <c r="E135" s="99">
        <v>36</v>
      </c>
      <c r="F135" t="s">
        <v>38</v>
      </c>
      <c r="G135" s="101">
        <v>11</v>
      </c>
      <c r="H135" t="s">
        <v>145</v>
      </c>
      <c r="I135" s="102">
        <v>7039</v>
      </c>
    </row>
    <row r="136" spans="1:9">
      <c r="A136" t="s">
        <v>203</v>
      </c>
      <c r="B136" t="s">
        <v>142</v>
      </c>
      <c r="C136" t="s">
        <v>149</v>
      </c>
      <c r="D136" t="s">
        <v>143</v>
      </c>
      <c r="E136" s="99">
        <v>37</v>
      </c>
      <c r="F136" t="s">
        <v>39</v>
      </c>
      <c r="G136" s="101">
        <v>11</v>
      </c>
      <c r="H136" t="s">
        <v>145</v>
      </c>
      <c r="I136" s="102">
        <v>1655</v>
      </c>
    </row>
    <row r="137" spans="1:9">
      <c r="A137" t="s">
        <v>203</v>
      </c>
      <c r="B137" t="s">
        <v>142</v>
      </c>
      <c r="C137" t="s">
        <v>149</v>
      </c>
      <c r="D137" t="s">
        <v>143</v>
      </c>
      <c r="E137" s="99">
        <v>38</v>
      </c>
      <c r="F137" t="s">
        <v>40</v>
      </c>
      <c r="G137" s="101">
        <v>11</v>
      </c>
      <c r="H137" t="s">
        <v>145</v>
      </c>
      <c r="I137" s="102">
        <v>2243</v>
      </c>
    </row>
    <row r="138" spans="1:9">
      <c r="A138" t="s">
        <v>203</v>
      </c>
      <c r="B138" t="s">
        <v>142</v>
      </c>
      <c r="C138" t="s">
        <v>149</v>
      </c>
      <c r="D138" t="s">
        <v>143</v>
      </c>
      <c r="E138" s="99">
        <v>39</v>
      </c>
      <c r="F138" t="s">
        <v>41</v>
      </c>
      <c r="G138" s="101">
        <v>11</v>
      </c>
      <c r="H138" t="s">
        <v>145</v>
      </c>
      <c r="I138" s="102">
        <v>4678</v>
      </c>
    </row>
    <row r="139" spans="1:9">
      <c r="A139" t="s">
        <v>203</v>
      </c>
      <c r="B139" t="s">
        <v>142</v>
      </c>
      <c r="C139" t="s">
        <v>149</v>
      </c>
      <c r="D139" t="s">
        <v>143</v>
      </c>
      <c r="E139" s="99">
        <v>40</v>
      </c>
      <c r="F139" t="s">
        <v>42</v>
      </c>
      <c r="G139" s="101">
        <v>11</v>
      </c>
      <c r="H139" t="s">
        <v>145</v>
      </c>
      <c r="I139" s="102">
        <v>684</v>
      </c>
    </row>
    <row r="140" spans="1:9">
      <c r="A140" t="s">
        <v>203</v>
      </c>
      <c r="B140" t="s">
        <v>142</v>
      </c>
      <c r="C140" t="s">
        <v>149</v>
      </c>
      <c r="D140" t="s">
        <v>143</v>
      </c>
      <c r="E140" s="99">
        <v>41</v>
      </c>
      <c r="F140" t="s">
        <v>43</v>
      </c>
      <c r="G140" s="101">
        <v>11</v>
      </c>
      <c r="H140" t="s">
        <v>145</v>
      </c>
      <c r="I140" s="102">
        <v>2650</v>
      </c>
    </row>
    <row r="141" spans="1:9">
      <c r="A141" t="s">
        <v>203</v>
      </c>
      <c r="B141" t="s">
        <v>142</v>
      </c>
      <c r="C141" t="s">
        <v>149</v>
      </c>
      <c r="D141" t="s">
        <v>143</v>
      </c>
      <c r="E141" s="99">
        <v>42</v>
      </c>
      <c r="F141" t="s">
        <v>44</v>
      </c>
      <c r="G141" s="101">
        <v>11</v>
      </c>
      <c r="H141" t="s">
        <v>145</v>
      </c>
      <c r="I141" s="102">
        <v>1237</v>
      </c>
    </row>
    <row r="142" spans="1:9">
      <c r="A142" t="s">
        <v>203</v>
      </c>
      <c r="B142" t="s">
        <v>142</v>
      </c>
      <c r="C142" t="s">
        <v>149</v>
      </c>
      <c r="D142" t="s">
        <v>143</v>
      </c>
      <c r="E142" s="99">
        <v>43</v>
      </c>
      <c r="F142" t="s">
        <v>45</v>
      </c>
      <c r="G142" s="101">
        <v>11</v>
      </c>
      <c r="H142" t="s">
        <v>145</v>
      </c>
      <c r="I142" s="102">
        <v>3104</v>
      </c>
    </row>
    <row r="143" spans="1:9">
      <c r="A143" t="s">
        <v>203</v>
      </c>
      <c r="B143" t="s">
        <v>142</v>
      </c>
      <c r="C143" t="s">
        <v>149</v>
      </c>
      <c r="D143" t="s">
        <v>143</v>
      </c>
      <c r="E143" s="99">
        <v>44</v>
      </c>
      <c r="F143" t="s">
        <v>46</v>
      </c>
      <c r="G143" s="101">
        <v>11</v>
      </c>
      <c r="H143" t="s">
        <v>145</v>
      </c>
      <c r="I143" s="102">
        <v>1590</v>
      </c>
    </row>
    <row r="144" spans="1:9">
      <c r="A144" t="s">
        <v>203</v>
      </c>
      <c r="B144" t="s">
        <v>142</v>
      </c>
      <c r="C144" t="s">
        <v>149</v>
      </c>
      <c r="D144" t="s">
        <v>143</v>
      </c>
      <c r="E144" s="99">
        <v>45</v>
      </c>
      <c r="F144" t="s">
        <v>47</v>
      </c>
      <c r="G144" s="101">
        <v>11</v>
      </c>
      <c r="H144" t="s">
        <v>145</v>
      </c>
      <c r="I144" s="102">
        <v>686</v>
      </c>
    </row>
    <row r="145" spans="1:9">
      <c r="A145" t="s">
        <v>203</v>
      </c>
      <c r="B145" t="s">
        <v>142</v>
      </c>
      <c r="C145" t="s">
        <v>149</v>
      </c>
      <c r="D145" t="s">
        <v>143</v>
      </c>
      <c r="E145" s="99">
        <v>46</v>
      </c>
      <c r="F145" t="s">
        <v>48</v>
      </c>
      <c r="G145" s="101">
        <v>11</v>
      </c>
      <c r="H145" t="s">
        <v>145</v>
      </c>
      <c r="I145" s="102">
        <v>304</v>
      </c>
    </row>
    <row r="146" spans="1:9">
      <c r="A146" t="s">
        <v>203</v>
      </c>
      <c r="B146" t="s">
        <v>142</v>
      </c>
      <c r="C146" t="s">
        <v>149</v>
      </c>
      <c r="D146" t="s">
        <v>143</v>
      </c>
      <c r="E146" s="99">
        <v>47</v>
      </c>
      <c r="F146" t="s">
        <v>189</v>
      </c>
      <c r="G146" s="101">
        <v>11</v>
      </c>
      <c r="H146" t="s">
        <v>145</v>
      </c>
      <c r="I146" s="102">
        <v>248</v>
      </c>
    </row>
    <row r="147" spans="1:9">
      <c r="A147" t="s">
        <v>203</v>
      </c>
      <c r="B147" t="s">
        <v>142</v>
      </c>
      <c r="C147" t="s">
        <v>149</v>
      </c>
      <c r="D147" t="s">
        <v>143</v>
      </c>
      <c r="E147" s="99">
        <v>48</v>
      </c>
      <c r="F147" t="s">
        <v>202</v>
      </c>
      <c r="G147" s="101">
        <v>11</v>
      </c>
      <c r="H147" t="s">
        <v>145</v>
      </c>
      <c r="I147" s="102">
        <v>419</v>
      </c>
    </row>
    <row r="148" spans="1:9">
      <c r="A148" t="s">
        <v>203</v>
      </c>
      <c r="B148" t="s">
        <v>142</v>
      </c>
      <c r="C148" t="s">
        <v>149</v>
      </c>
      <c r="D148" t="s">
        <v>143</v>
      </c>
      <c r="E148" s="99">
        <v>49</v>
      </c>
      <c r="F148" t="s">
        <v>51</v>
      </c>
      <c r="G148" s="101">
        <v>11</v>
      </c>
      <c r="H148" t="s">
        <v>145</v>
      </c>
      <c r="I148" s="102" t="s">
        <v>150</v>
      </c>
    </row>
    <row r="149" spans="1:9">
      <c r="A149" t="s">
        <v>203</v>
      </c>
      <c r="B149" t="s">
        <v>142</v>
      </c>
      <c r="C149" t="s">
        <v>149</v>
      </c>
      <c r="D149" t="s">
        <v>143</v>
      </c>
      <c r="E149" s="99">
        <v>50</v>
      </c>
      <c r="F149" t="s">
        <v>52</v>
      </c>
      <c r="G149" s="101">
        <v>11</v>
      </c>
      <c r="H149" t="s">
        <v>145</v>
      </c>
      <c r="I149" s="102">
        <v>40</v>
      </c>
    </row>
    <row r="150" spans="1:9">
      <c r="A150" t="s">
        <v>203</v>
      </c>
      <c r="B150" t="s">
        <v>142</v>
      </c>
      <c r="C150" t="s">
        <v>149</v>
      </c>
      <c r="D150" t="s">
        <v>143</v>
      </c>
      <c r="E150" s="99">
        <v>51</v>
      </c>
      <c r="F150" t="s">
        <v>53</v>
      </c>
      <c r="G150" s="101">
        <v>11</v>
      </c>
      <c r="H150" t="s">
        <v>145</v>
      </c>
      <c r="I150" s="102">
        <v>113</v>
      </c>
    </row>
    <row r="151" spans="1:9">
      <c r="A151" t="s">
        <v>203</v>
      </c>
      <c r="B151" t="s">
        <v>142</v>
      </c>
      <c r="C151" t="s">
        <v>149</v>
      </c>
      <c r="D151" t="s">
        <v>143</v>
      </c>
      <c r="E151" s="99">
        <v>52</v>
      </c>
      <c r="F151" t="s">
        <v>54</v>
      </c>
      <c r="G151" s="101">
        <v>11</v>
      </c>
      <c r="H151" t="s">
        <v>145</v>
      </c>
      <c r="I151" s="102">
        <v>160</v>
      </c>
    </row>
    <row r="152" spans="1:9">
      <c r="A152" t="s">
        <v>203</v>
      </c>
      <c r="B152" t="s">
        <v>142</v>
      </c>
      <c r="C152" t="s">
        <v>149</v>
      </c>
      <c r="D152" t="s">
        <v>143</v>
      </c>
      <c r="E152" s="99">
        <v>53</v>
      </c>
      <c r="F152" t="s">
        <v>55</v>
      </c>
      <c r="G152" s="101">
        <v>11</v>
      </c>
      <c r="H152" t="s">
        <v>145</v>
      </c>
      <c r="I152" s="102">
        <v>195</v>
      </c>
    </row>
    <row r="153" spans="1:9">
      <c r="A153" t="s">
        <v>203</v>
      </c>
      <c r="B153" t="s">
        <v>142</v>
      </c>
      <c r="C153" t="s">
        <v>149</v>
      </c>
      <c r="D153" t="s">
        <v>143</v>
      </c>
      <c r="E153" s="99">
        <v>54</v>
      </c>
      <c r="F153" t="s">
        <v>56</v>
      </c>
      <c r="G153" s="101">
        <v>11</v>
      </c>
      <c r="H153" t="s">
        <v>145</v>
      </c>
      <c r="I153" s="102">
        <v>144</v>
      </c>
    </row>
    <row r="154" spans="1:9">
      <c r="A154" t="s">
        <v>203</v>
      </c>
      <c r="B154" t="s">
        <v>142</v>
      </c>
      <c r="C154" t="s">
        <v>149</v>
      </c>
      <c r="D154" t="s">
        <v>143</v>
      </c>
      <c r="E154" s="99">
        <v>57</v>
      </c>
      <c r="F154" t="s">
        <v>57</v>
      </c>
      <c r="G154" s="101">
        <v>11</v>
      </c>
      <c r="H154" t="s">
        <v>145</v>
      </c>
      <c r="I154" s="102">
        <v>1078</v>
      </c>
    </row>
    <row r="155" spans="1:9">
      <c r="A155" t="s">
        <v>203</v>
      </c>
      <c r="B155" t="s">
        <v>142</v>
      </c>
      <c r="C155" t="s">
        <v>149</v>
      </c>
      <c r="D155" t="s">
        <v>143</v>
      </c>
      <c r="E155" s="99">
        <v>58</v>
      </c>
      <c r="F155" t="s">
        <v>58</v>
      </c>
      <c r="G155" s="101">
        <v>11</v>
      </c>
      <c r="H155" t="s">
        <v>145</v>
      </c>
      <c r="I155" s="102">
        <v>251</v>
      </c>
    </row>
    <row r="156" spans="1:9">
      <c r="A156" t="s">
        <v>203</v>
      </c>
      <c r="B156" t="s">
        <v>142</v>
      </c>
      <c r="C156" t="s">
        <v>149</v>
      </c>
      <c r="D156" t="s">
        <v>143</v>
      </c>
      <c r="E156" s="99">
        <v>59</v>
      </c>
      <c r="F156" t="s">
        <v>59</v>
      </c>
      <c r="G156" s="101">
        <v>11</v>
      </c>
      <c r="H156" t="s">
        <v>145</v>
      </c>
      <c r="I156" s="102">
        <v>282</v>
      </c>
    </row>
    <row r="157" spans="1:9">
      <c r="A157" t="s">
        <v>203</v>
      </c>
      <c r="B157" t="s">
        <v>142</v>
      </c>
      <c r="C157" t="s">
        <v>149</v>
      </c>
      <c r="D157" t="s">
        <v>143</v>
      </c>
      <c r="E157" s="99">
        <v>60</v>
      </c>
      <c r="F157" t="s">
        <v>60</v>
      </c>
      <c r="G157" s="101">
        <v>11</v>
      </c>
      <c r="H157" t="s">
        <v>145</v>
      </c>
      <c r="I157" s="102">
        <v>459</v>
      </c>
    </row>
    <row r="158" spans="1:9">
      <c r="A158" t="s">
        <v>203</v>
      </c>
      <c r="B158" t="s">
        <v>142</v>
      </c>
      <c r="C158" t="s">
        <v>149</v>
      </c>
      <c r="D158" t="s">
        <v>143</v>
      </c>
      <c r="E158" s="99">
        <v>61</v>
      </c>
      <c r="F158" t="s">
        <v>61</v>
      </c>
      <c r="G158" s="101">
        <v>11</v>
      </c>
      <c r="H158" t="s">
        <v>145</v>
      </c>
      <c r="I158" s="102">
        <v>1786</v>
      </c>
    </row>
    <row r="159" spans="1:9">
      <c r="A159" t="s">
        <v>203</v>
      </c>
      <c r="B159" t="s">
        <v>142</v>
      </c>
      <c r="C159" t="s">
        <v>149</v>
      </c>
      <c r="D159" t="s">
        <v>143</v>
      </c>
      <c r="E159" s="99">
        <v>62</v>
      </c>
      <c r="F159" t="s">
        <v>62</v>
      </c>
      <c r="G159" s="101">
        <v>11</v>
      </c>
      <c r="H159" t="s">
        <v>145</v>
      </c>
      <c r="I159" s="102">
        <v>1249</v>
      </c>
    </row>
    <row r="160" spans="1:9">
      <c r="A160" t="s">
        <v>203</v>
      </c>
      <c r="B160" t="s">
        <v>142</v>
      </c>
      <c r="C160" t="s">
        <v>149</v>
      </c>
      <c r="D160" t="s">
        <v>143</v>
      </c>
      <c r="E160" s="99">
        <v>63</v>
      </c>
      <c r="F160" t="s">
        <v>63</v>
      </c>
      <c r="G160" s="101">
        <v>11</v>
      </c>
      <c r="H160" t="s">
        <v>145</v>
      </c>
      <c r="I160" s="102">
        <v>720</v>
      </c>
    </row>
    <row r="161" spans="1:9">
      <c r="A161" t="s">
        <v>203</v>
      </c>
      <c r="B161" t="s">
        <v>142</v>
      </c>
      <c r="C161" t="s">
        <v>149</v>
      </c>
      <c r="D161" t="s">
        <v>143</v>
      </c>
      <c r="E161" s="99">
        <v>64</v>
      </c>
      <c r="F161" t="s">
        <v>64</v>
      </c>
      <c r="G161" s="101">
        <v>11</v>
      </c>
      <c r="H161" t="s">
        <v>145</v>
      </c>
      <c r="I161" s="102">
        <v>122</v>
      </c>
    </row>
    <row r="162" spans="1:9">
      <c r="A162" t="s">
        <v>203</v>
      </c>
      <c r="B162" t="s">
        <v>142</v>
      </c>
      <c r="C162" t="s">
        <v>149</v>
      </c>
      <c r="D162" t="s">
        <v>143</v>
      </c>
      <c r="E162" s="99">
        <v>67</v>
      </c>
      <c r="F162" t="s">
        <v>65</v>
      </c>
      <c r="G162" s="101">
        <v>11</v>
      </c>
      <c r="H162" t="s">
        <v>145</v>
      </c>
      <c r="I162" s="102">
        <v>510</v>
      </c>
    </row>
    <row r="163" spans="1:9">
      <c r="A163" t="s">
        <v>203</v>
      </c>
      <c r="B163" t="s">
        <v>142</v>
      </c>
      <c r="C163" t="s">
        <v>149</v>
      </c>
      <c r="D163" t="s">
        <v>143</v>
      </c>
      <c r="E163" s="99">
        <v>68</v>
      </c>
      <c r="F163" t="s">
        <v>66</v>
      </c>
      <c r="G163" s="101">
        <v>11</v>
      </c>
      <c r="H163" t="s">
        <v>145</v>
      </c>
      <c r="I163" s="102">
        <v>1390</v>
      </c>
    </row>
    <row r="164" spans="1:9">
      <c r="A164" t="s">
        <v>203</v>
      </c>
      <c r="B164" t="s">
        <v>142</v>
      </c>
      <c r="C164" t="s">
        <v>149</v>
      </c>
      <c r="D164" t="s">
        <v>143</v>
      </c>
      <c r="E164" s="99">
        <v>69</v>
      </c>
      <c r="F164" t="s">
        <v>67</v>
      </c>
      <c r="G164" s="101">
        <v>11</v>
      </c>
      <c r="H164" t="s">
        <v>145</v>
      </c>
      <c r="I164" s="102">
        <v>381</v>
      </c>
    </row>
    <row r="165" spans="1:9">
      <c r="A165" t="s">
        <v>203</v>
      </c>
      <c r="B165" t="s">
        <v>142</v>
      </c>
      <c r="C165" t="s">
        <v>149</v>
      </c>
      <c r="D165" t="s">
        <v>143</v>
      </c>
      <c r="E165" s="99">
        <v>70</v>
      </c>
      <c r="F165" t="s">
        <v>151</v>
      </c>
      <c r="G165" s="101">
        <v>11</v>
      </c>
      <c r="H165" t="s">
        <v>145</v>
      </c>
      <c r="I165" s="102">
        <v>325</v>
      </c>
    </row>
    <row r="166" spans="1:9">
      <c r="A166" t="s">
        <v>203</v>
      </c>
      <c r="B166" t="s">
        <v>142</v>
      </c>
      <c r="C166" t="s">
        <v>149</v>
      </c>
      <c r="D166" t="s">
        <v>143</v>
      </c>
      <c r="E166" s="99">
        <v>71</v>
      </c>
      <c r="F166" t="s">
        <v>69</v>
      </c>
      <c r="G166" s="101">
        <v>11</v>
      </c>
      <c r="H166" t="s">
        <v>145</v>
      </c>
      <c r="I166" s="102">
        <v>1099</v>
      </c>
    </row>
    <row r="167" spans="1:9">
      <c r="A167" t="s">
        <v>203</v>
      </c>
      <c r="B167" t="s">
        <v>142</v>
      </c>
      <c r="C167" t="s">
        <v>149</v>
      </c>
      <c r="D167" t="s">
        <v>143</v>
      </c>
      <c r="E167" s="99">
        <v>72</v>
      </c>
      <c r="F167" t="s">
        <v>70</v>
      </c>
      <c r="G167" s="101">
        <v>11</v>
      </c>
      <c r="H167" t="s">
        <v>145</v>
      </c>
      <c r="I167" s="102">
        <v>455</v>
      </c>
    </row>
    <row r="168" spans="1:9">
      <c r="A168" t="s">
        <v>203</v>
      </c>
      <c r="B168" t="s">
        <v>142</v>
      </c>
      <c r="C168" t="s">
        <v>149</v>
      </c>
      <c r="D168" t="s">
        <v>143</v>
      </c>
      <c r="E168" s="99">
        <v>73</v>
      </c>
      <c r="F168" t="s">
        <v>190</v>
      </c>
      <c r="G168" s="101">
        <v>11</v>
      </c>
      <c r="H168" t="s">
        <v>145</v>
      </c>
      <c r="I168" s="102">
        <v>1351</v>
      </c>
    </row>
    <row r="169" spans="1:9">
      <c r="A169" t="s">
        <v>203</v>
      </c>
      <c r="B169" t="s">
        <v>142</v>
      </c>
      <c r="C169" t="s">
        <v>149</v>
      </c>
      <c r="D169" t="s">
        <v>143</v>
      </c>
      <c r="E169" s="99">
        <v>74</v>
      </c>
      <c r="F169" t="s">
        <v>72</v>
      </c>
      <c r="G169" s="101">
        <v>11</v>
      </c>
      <c r="H169" t="s">
        <v>145</v>
      </c>
      <c r="I169" s="102">
        <v>87</v>
      </c>
    </row>
    <row r="170" spans="1:9">
      <c r="A170" t="s">
        <v>203</v>
      </c>
      <c r="B170" t="s">
        <v>142</v>
      </c>
      <c r="C170" t="s">
        <v>149</v>
      </c>
      <c r="D170" t="s">
        <v>143</v>
      </c>
      <c r="E170" s="99">
        <v>75</v>
      </c>
      <c r="F170" t="s">
        <v>73</v>
      </c>
      <c r="G170" s="101">
        <v>11</v>
      </c>
      <c r="H170" t="s">
        <v>145</v>
      </c>
      <c r="I170" s="102">
        <v>504</v>
      </c>
    </row>
    <row r="171" spans="1:9">
      <c r="A171" t="s">
        <v>203</v>
      </c>
      <c r="B171" t="s">
        <v>142</v>
      </c>
      <c r="C171" t="s">
        <v>149</v>
      </c>
      <c r="D171" t="s">
        <v>143</v>
      </c>
      <c r="E171" s="99">
        <v>78</v>
      </c>
      <c r="F171" t="s">
        <v>74</v>
      </c>
      <c r="G171" s="101">
        <v>11</v>
      </c>
      <c r="H171" t="s">
        <v>145</v>
      </c>
      <c r="I171" s="102">
        <v>123</v>
      </c>
    </row>
    <row r="172" spans="1:9">
      <c r="A172" t="s">
        <v>203</v>
      </c>
      <c r="B172" t="s">
        <v>142</v>
      </c>
      <c r="C172" t="s">
        <v>149</v>
      </c>
      <c r="D172" t="s">
        <v>143</v>
      </c>
      <c r="E172" s="99">
        <v>79</v>
      </c>
      <c r="F172" t="s">
        <v>75</v>
      </c>
      <c r="G172" s="101">
        <v>11</v>
      </c>
      <c r="H172" t="s">
        <v>145</v>
      </c>
      <c r="I172" s="102">
        <v>642</v>
      </c>
    </row>
    <row r="173" spans="1:9">
      <c r="A173" t="s">
        <v>203</v>
      </c>
      <c r="B173" t="s">
        <v>142</v>
      </c>
      <c r="C173" t="s">
        <v>149</v>
      </c>
      <c r="D173" t="s">
        <v>143</v>
      </c>
      <c r="E173" s="99">
        <v>81</v>
      </c>
      <c r="F173" t="s">
        <v>76</v>
      </c>
      <c r="G173" s="101">
        <v>11</v>
      </c>
      <c r="H173" t="s">
        <v>145</v>
      </c>
      <c r="I173" s="102">
        <v>50</v>
      </c>
    </row>
    <row r="174" spans="1:9">
      <c r="A174" t="s">
        <v>203</v>
      </c>
      <c r="B174" t="s">
        <v>142</v>
      </c>
      <c r="C174" t="s">
        <v>149</v>
      </c>
      <c r="D174" t="s">
        <v>143</v>
      </c>
      <c r="E174" s="99">
        <v>82</v>
      </c>
      <c r="F174" t="s">
        <v>77</v>
      </c>
      <c r="G174" s="101">
        <v>11</v>
      </c>
      <c r="H174" t="s">
        <v>145</v>
      </c>
      <c r="I174" s="102">
        <v>400</v>
      </c>
    </row>
    <row r="175" spans="1:9">
      <c r="A175" t="s">
        <v>203</v>
      </c>
      <c r="B175" t="s">
        <v>142</v>
      </c>
      <c r="C175" t="s">
        <v>149</v>
      </c>
      <c r="D175" t="s">
        <v>143</v>
      </c>
      <c r="E175" s="99">
        <v>83</v>
      </c>
      <c r="F175" t="s">
        <v>78</v>
      </c>
      <c r="G175" s="101">
        <v>11</v>
      </c>
      <c r="H175" t="s">
        <v>145</v>
      </c>
      <c r="I175" s="102">
        <v>538</v>
      </c>
    </row>
    <row r="176" spans="1:9">
      <c r="A176" t="s">
        <v>203</v>
      </c>
      <c r="B176" t="s">
        <v>142</v>
      </c>
      <c r="C176" t="s">
        <v>149</v>
      </c>
      <c r="D176" t="s">
        <v>143</v>
      </c>
      <c r="E176" s="99">
        <v>84</v>
      </c>
      <c r="F176" t="s">
        <v>79</v>
      </c>
      <c r="G176" s="101">
        <v>11</v>
      </c>
      <c r="H176" t="s">
        <v>145</v>
      </c>
      <c r="I176" s="102">
        <v>21</v>
      </c>
    </row>
    <row r="177" spans="1:9">
      <c r="A177" t="s">
        <v>203</v>
      </c>
      <c r="B177" t="s">
        <v>142</v>
      </c>
      <c r="C177" t="s">
        <v>149</v>
      </c>
      <c r="D177" t="s">
        <v>143</v>
      </c>
      <c r="E177" s="99">
        <v>85</v>
      </c>
      <c r="F177" t="s">
        <v>80</v>
      </c>
      <c r="G177" s="101">
        <v>11</v>
      </c>
      <c r="H177" t="s">
        <v>145</v>
      </c>
      <c r="I177" s="102">
        <v>130</v>
      </c>
    </row>
    <row r="178" spans="1:9">
      <c r="A178" t="s">
        <v>203</v>
      </c>
      <c r="B178" t="s">
        <v>142</v>
      </c>
      <c r="C178" t="s">
        <v>149</v>
      </c>
      <c r="D178" t="s">
        <v>143</v>
      </c>
      <c r="E178" s="99">
        <v>87</v>
      </c>
      <c r="F178" t="s">
        <v>81</v>
      </c>
      <c r="G178" s="101">
        <v>11</v>
      </c>
      <c r="H178" t="s">
        <v>145</v>
      </c>
      <c r="I178" s="102" t="s">
        <v>150</v>
      </c>
    </row>
    <row r="179" spans="1:9">
      <c r="A179" t="s">
        <v>203</v>
      </c>
      <c r="B179" t="s">
        <v>142</v>
      </c>
      <c r="C179" t="s">
        <v>149</v>
      </c>
      <c r="D179" t="s">
        <v>143</v>
      </c>
      <c r="E179" s="99">
        <v>91</v>
      </c>
      <c r="F179" t="s">
        <v>82</v>
      </c>
      <c r="G179" s="101">
        <v>11</v>
      </c>
      <c r="H179" t="s">
        <v>145</v>
      </c>
      <c r="I179" s="102">
        <v>331</v>
      </c>
    </row>
    <row r="180" spans="1:9">
      <c r="A180" t="s">
        <v>203</v>
      </c>
      <c r="B180" t="s">
        <v>142</v>
      </c>
      <c r="C180" t="s">
        <v>149</v>
      </c>
      <c r="D180" t="s">
        <v>143</v>
      </c>
      <c r="E180" s="99">
        <v>92</v>
      </c>
      <c r="F180" t="s">
        <v>83</v>
      </c>
      <c r="G180" s="101">
        <v>11</v>
      </c>
      <c r="H180" t="s">
        <v>145</v>
      </c>
      <c r="I180" s="102">
        <v>31</v>
      </c>
    </row>
    <row r="181" spans="1:9">
      <c r="A181" t="s">
        <v>203</v>
      </c>
      <c r="B181" t="s">
        <v>142</v>
      </c>
      <c r="C181" t="s">
        <v>149</v>
      </c>
      <c r="D181" t="s">
        <v>143</v>
      </c>
      <c r="E181" s="99">
        <v>93</v>
      </c>
      <c r="F181" t="s">
        <v>84</v>
      </c>
      <c r="G181" s="101">
        <v>11</v>
      </c>
      <c r="H181" t="s">
        <v>145</v>
      </c>
      <c r="I181" s="102">
        <v>234</v>
      </c>
    </row>
    <row r="182" spans="1:9">
      <c r="A182" t="s">
        <v>203</v>
      </c>
      <c r="B182" t="s">
        <v>142</v>
      </c>
      <c r="C182" t="s">
        <v>149</v>
      </c>
      <c r="D182" t="s">
        <v>143</v>
      </c>
      <c r="E182" s="99">
        <v>5</v>
      </c>
      <c r="F182" t="s">
        <v>25</v>
      </c>
      <c r="G182" s="101">
        <v>12</v>
      </c>
      <c r="H182" t="s">
        <v>145</v>
      </c>
      <c r="I182" s="102">
        <v>581</v>
      </c>
    </row>
    <row r="183" spans="1:9">
      <c r="A183" t="s">
        <v>203</v>
      </c>
      <c r="B183" t="s">
        <v>142</v>
      </c>
      <c r="C183" t="s">
        <v>149</v>
      </c>
      <c r="D183" t="s">
        <v>143</v>
      </c>
      <c r="E183" s="99">
        <v>6</v>
      </c>
      <c r="F183" t="s">
        <v>26</v>
      </c>
      <c r="G183" s="101">
        <v>12</v>
      </c>
      <c r="H183" t="s">
        <v>145</v>
      </c>
      <c r="I183" s="102">
        <v>348</v>
      </c>
    </row>
    <row r="184" spans="1:9">
      <c r="A184" t="s">
        <v>203</v>
      </c>
      <c r="B184" t="s">
        <v>142</v>
      </c>
      <c r="C184" t="s">
        <v>149</v>
      </c>
      <c r="D184" t="s">
        <v>143</v>
      </c>
      <c r="E184" s="99">
        <v>8</v>
      </c>
      <c r="F184" t="s">
        <v>27</v>
      </c>
      <c r="G184" s="101">
        <v>12</v>
      </c>
      <c r="H184" t="s">
        <v>145</v>
      </c>
      <c r="I184" s="102">
        <v>552</v>
      </c>
    </row>
    <row r="185" spans="1:9">
      <c r="A185" t="s">
        <v>203</v>
      </c>
      <c r="B185" t="s">
        <v>142</v>
      </c>
      <c r="C185" t="s">
        <v>149</v>
      </c>
      <c r="D185" t="s">
        <v>143</v>
      </c>
      <c r="E185" s="99">
        <v>10</v>
      </c>
      <c r="F185" t="s">
        <v>28</v>
      </c>
      <c r="G185" s="101">
        <v>12</v>
      </c>
      <c r="H185" t="s">
        <v>145</v>
      </c>
      <c r="I185" s="102">
        <v>37</v>
      </c>
    </row>
    <row r="186" spans="1:9">
      <c r="A186" t="s">
        <v>203</v>
      </c>
      <c r="B186" t="s">
        <v>142</v>
      </c>
      <c r="C186" t="s">
        <v>149</v>
      </c>
      <c r="D186" t="s">
        <v>143</v>
      </c>
      <c r="E186" s="99">
        <v>19</v>
      </c>
      <c r="F186" t="s">
        <v>29</v>
      </c>
      <c r="G186" s="101">
        <v>12</v>
      </c>
      <c r="H186" t="s">
        <v>145</v>
      </c>
      <c r="I186" s="102">
        <v>89</v>
      </c>
    </row>
    <row r="187" spans="1:9">
      <c r="A187" t="s">
        <v>203</v>
      </c>
      <c r="B187" t="s">
        <v>142</v>
      </c>
      <c r="C187" t="s">
        <v>149</v>
      </c>
      <c r="D187" t="s">
        <v>143</v>
      </c>
      <c r="E187" s="99">
        <v>20</v>
      </c>
      <c r="F187" t="s">
        <v>30</v>
      </c>
      <c r="G187" s="101">
        <v>12</v>
      </c>
      <c r="H187" t="s">
        <v>145</v>
      </c>
      <c r="I187" s="102">
        <v>393</v>
      </c>
    </row>
    <row r="188" spans="1:9">
      <c r="A188" t="s">
        <v>203</v>
      </c>
      <c r="B188" t="s">
        <v>142</v>
      </c>
      <c r="C188" t="s">
        <v>149</v>
      </c>
      <c r="D188" t="s">
        <v>143</v>
      </c>
      <c r="E188" s="99">
        <v>22</v>
      </c>
      <c r="F188" t="s">
        <v>31</v>
      </c>
      <c r="G188" s="101">
        <v>12</v>
      </c>
      <c r="H188" t="s">
        <v>145</v>
      </c>
      <c r="I188" s="102">
        <v>958</v>
      </c>
    </row>
    <row r="189" spans="1:9">
      <c r="A189" t="s">
        <v>203</v>
      </c>
      <c r="B189" t="s">
        <v>142</v>
      </c>
      <c r="C189" t="s">
        <v>149</v>
      </c>
      <c r="D189" t="s">
        <v>143</v>
      </c>
      <c r="E189" s="99">
        <v>23</v>
      </c>
      <c r="F189" t="s">
        <v>32</v>
      </c>
      <c r="G189" s="101">
        <v>12</v>
      </c>
      <c r="H189" t="s">
        <v>145</v>
      </c>
      <c r="I189" s="102">
        <v>2703</v>
      </c>
    </row>
    <row r="190" spans="1:9">
      <c r="A190" t="s">
        <v>203</v>
      </c>
      <c r="B190" t="s">
        <v>142</v>
      </c>
      <c r="C190" t="s">
        <v>149</v>
      </c>
      <c r="D190" t="s">
        <v>143</v>
      </c>
      <c r="E190" s="99">
        <v>27</v>
      </c>
      <c r="F190" t="s">
        <v>33</v>
      </c>
      <c r="G190" s="101">
        <v>12</v>
      </c>
      <c r="H190" t="s">
        <v>145</v>
      </c>
      <c r="I190" s="102">
        <v>390</v>
      </c>
    </row>
    <row r="191" spans="1:9">
      <c r="A191" t="s">
        <v>203</v>
      </c>
      <c r="B191" t="s">
        <v>142</v>
      </c>
      <c r="C191" t="s">
        <v>149</v>
      </c>
      <c r="D191" t="s">
        <v>143</v>
      </c>
      <c r="E191" s="99">
        <v>28</v>
      </c>
      <c r="F191" t="s">
        <v>34</v>
      </c>
      <c r="G191" s="101">
        <v>12</v>
      </c>
      <c r="H191" t="s">
        <v>145</v>
      </c>
      <c r="I191" s="102">
        <v>281</v>
      </c>
    </row>
    <row r="192" spans="1:9">
      <c r="A192" t="s">
        <v>203</v>
      </c>
      <c r="B192" t="s">
        <v>142</v>
      </c>
      <c r="C192" t="s">
        <v>149</v>
      </c>
      <c r="D192" t="s">
        <v>143</v>
      </c>
      <c r="E192" s="99">
        <v>33</v>
      </c>
      <c r="F192" t="s">
        <v>35</v>
      </c>
      <c r="G192" s="101">
        <v>12</v>
      </c>
      <c r="H192" t="s">
        <v>145</v>
      </c>
      <c r="I192" s="102">
        <v>1383</v>
      </c>
    </row>
    <row r="193" spans="1:9">
      <c r="A193" t="s">
        <v>203</v>
      </c>
      <c r="B193" t="s">
        <v>142</v>
      </c>
      <c r="C193" t="s">
        <v>149</v>
      </c>
      <c r="D193" t="s">
        <v>143</v>
      </c>
      <c r="E193" s="99">
        <v>34</v>
      </c>
      <c r="F193" t="s">
        <v>36</v>
      </c>
      <c r="G193" s="101">
        <v>12</v>
      </c>
      <c r="H193" t="s">
        <v>145</v>
      </c>
      <c r="I193" s="102">
        <v>1910</v>
      </c>
    </row>
    <row r="194" spans="1:9">
      <c r="A194" t="s">
        <v>203</v>
      </c>
      <c r="B194" t="s">
        <v>142</v>
      </c>
      <c r="C194" t="s">
        <v>149</v>
      </c>
      <c r="D194" t="s">
        <v>143</v>
      </c>
      <c r="E194" s="99">
        <v>35</v>
      </c>
      <c r="F194" t="s">
        <v>37</v>
      </c>
      <c r="G194" s="101">
        <v>12</v>
      </c>
      <c r="H194" t="s">
        <v>145</v>
      </c>
      <c r="I194" s="102">
        <v>2640</v>
      </c>
    </row>
    <row r="195" spans="1:9">
      <c r="A195" t="s">
        <v>203</v>
      </c>
      <c r="B195" t="s">
        <v>142</v>
      </c>
      <c r="C195" t="s">
        <v>149</v>
      </c>
      <c r="D195" t="s">
        <v>143</v>
      </c>
      <c r="E195" s="99">
        <v>36</v>
      </c>
      <c r="F195" t="s">
        <v>38</v>
      </c>
      <c r="G195" s="101">
        <v>12</v>
      </c>
      <c r="H195" t="s">
        <v>145</v>
      </c>
      <c r="I195" s="102">
        <v>7904</v>
      </c>
    </row>
    <row r="196" spans="1:9">
      <c r="A196" t="s">
        <v>203</v>
      </c>
      <c r="B196" t="s">
        <v>142</v>
      </c>
      <c r="C196" t="s">
        <v>149</v>
      </c>
      <c r="D196" t="s">
        <v>143</v>
      </c>
      <c r="E196" s="99">
        <v>37</v>
      </c>
      <c r="F196" t="s">
        <v>39</v>
      </c>
      <c r="G196" s="101">
        <v>12</v>
      </c>
      <c r="H196" t="s">
        <v>145</v>
      </c>
      <c r="I196" s="102">
        <v>1718</v>
      </c>
    </row>
    <row r="197" spans="1:9">
      <c r="A197" t="s">
        <v>203</v>
      </c>
      <c r="B197" t="s">
        <v>142</v>
      </c>
      <c r="C197" t="s">
        <v>149</v>
      </c>
      <c r="D197" t="s">
        <v>143</v>
      </c>
      <c r="E197" s="99">
        <v>38</v>
      </c>
      <c r="F197" t="s">
        <v>40</v>
      </c>
      <c r="G197" s="101">
        <v>12</v>
      </c>
      <c r="H197" t="s">
        <v>145</v>
      </c>
      <c r="I197" s="102">
        <v>2277</v>
      </c>
    </row>
    <row r="198" spans="1:9">
      <c r="A198" t="s">
        <v>203</v>
      </c>
      <c r="B198" t="s">
        <v>142</v>
      </c>
      <c r="C198" t="s">
        <v>149</v>
      </c>
      <c r="D198" t="s">
        <v>143</v>
      </c>
      <c r="E198" s="99">
        <v>39</v>
      </c>
      <c r="F198" t="s">
        <v>41</v>
      </c>
      <c r="G198" s="101">
        <v>12</v>
      </c>
      <c r="H198" t="s">
        <v>145</v>
      </c>
      <c r="I198" s="102">
        <v>5278</v>
      </c>
    </row>
    <row r="199" spans="1:9">
      <c r="A199" t="s">
        <v>203</v>
      </c>
      <c r="B199" t="s">
        <v>142</v>
      </c>
      <c r="C199" t="s">
        <v>149</v>
      </c>
      <c r="D199" t="s">
        <v>143</v>
      </c>
      <c r="E199" s="99">
        <v>40</v>
      </c>
      <c r="F199" t="s">
        <v>42</v>
      </c>
      <c r="G199" s="101">
        <v>12</v>
      </c>
      <c r="H199" t="s">
        <v>145</v>
      </c>
      <c r="I199" s="102">
        <v>811</v>
      </c>
    </row>
    <row r="200" spans="1:9">
      <c r="A200" t="s">
        <v>203</v>
      </c>
      <c r="B200" t="s">
        <v>142</v>
      </c>
      <c r="C200" t="s">
        <v>149</v>
      </c>
      <c r="D200" t="s">
        <v>143</v>
      </c>
      <c r="E200" s="99">
        <v>41</v>
      </c>
      <c r="F200" t="s">
        <v>43</v>
      </c>
      <c r="G200" s="101">
        <v>12</v>
      </c>
      <c r="H200" t="s">
        <v>145</v>
      </c>
      <c r="I200" s="102">
        <v>3081</v>
      </c>
    </row>
    <row r="201" spans="1:9">
      <c r="A201" t="s">
        <v>203</v>
      </c>
      <c r="B201" t="s">
        <v>142</v>
      </c>
      <c r="C201" t="s">
        <v>149</v>
      </c>
      <c r="D201" t="s">
        <v>143</v>
      </c>
      <c r="E201" s="99">
        <v>42</v>
      </c>
      <c r="F201" t="s">
        <v>44</v>
      </c>
      <c r="G201" s="101">
        <v>12</v>
      </c>
      <c r="H201" t="s">
        <v>145</v>
      </c>
      <c r="I201" s="102">
        <v>1892</v>
      </c>
    </row>
    <row r="202" spans="1:9">
      <c r="A202" t="s">
        <v>203</v>
      </c>
      <c r="B202" t="s">
        <v>142</v>
      </c>
      <c r="C202" t="s">
        <v>149</v>
      </c>
      <c r="D202" t="s">
        <v>143</v>
      </c>
      <c r="E202" s="99">
        <v>43</v>
      </c>
      <c r="F202" t="s">
        <v>45</v>
      </c>
      <c r="G202" s="101">
        <v>12</v>
      </c>
      <c r="H202" t="s">
        <v>145</v>
      </c>
      <c r="I202" s="102">
        <v>3577</v>
      </c>
    </row>
    <row r="203" spans="1:9">
      <c r="A203" t="s">
        <v>203</v>
      </c>
      <c r="B203" t="s">
        <v>142</v>
      </c>
      <c r="C203" t="s">
        <v>149</v>
      </c>
      <c r="D203" t="s">
        <v>143</v>
      </c>
      <c r="E203" s="99">
        <v>44</v>
      </c>
      <c r="F203" t="s">
        <v>46</v>
      </c>
      <c r="G203" s="101">
        <v>12</v>
      </c>
      <c r="H203" t="s">
        <v>145</v>
      </c>
      <c r="I203" s="102">
        <v>1677</v>
      </c>
    </row>
    <row r="204" spans="1:9">
      <c r="A204" t="s">
        <v>203</v>
      </c>
      <c r="B204" t="s">
        <v>142</v>
      </c>
      <c r="C204" t="s">
        <v>149</v>
      </c>
      <c r="D204" t="s">
        <v>143</v>
      </c>
      <c r="E204" s="99">
        <v>45</v>
      </c>
      <c r="F204" t="s">
        <v>47</v>
      </c>
      <c r="G204" s="101">
        <v>12</v>
      </c>
      <c r="H204" t="s">
        <v>145</v>
      </c>
      <c r="I204" s="102">
        <v>791</v>
      </c>
    </row>
    <row r="205" spans="1:9">
      <c r="A205" t="s">
        <v>203</v>
      </c>
      <c r="B205" t="s">
        <v>142</v>
      </c>
      <c r="C205" t="s">
        <v>149</v>
      </c>
      <c r="D205" t="s">
        <v>143</v>
      </c>
      <c r="E205" s="99">
        <v>46</v>
      </c>
      <c r="F205" t="s">
        <v>48</v>
      </c>
      <c r="G205" s="101">
        <v>12</v>
      </c>
      <c r="H205" t="s">
        <v>145</v>
      </c>
      <c r="I205" s="102">
        <v>288</v>
      </c>
    </row>
    <row r="206" spans="1:9">
      <c r="A206" t="s">
        <v>203</v>
      </c>
      <c r="B206" t="s">
        <v>142</v>
      </c>
      <c r="C206" t="s">
        <v>149</v>
      </c>
      <c r="D206" t="s">
        <v>143</v>
      </c>
      <c r="E206" s="99">
        <v>47</v>
      </c>
      <c r="F206" t="s">
        <v>189</v>
      </c>
      <c r="G206" s="101">
        <v>12</v>
      </c>
      <c r="H206" t="s">
        <v>145</v>
      </c>
      <c r="I206" s="102">
        <v>354</v>
      </c>
    </row>
    <row r="207" spans="1:9">
      <c r="A207" t="s">
        <v>203</v>
      </c>
      <c r="B207" t="s">
        <v>142</v>
      </c>
      <c r="C207" t="s">
        <v>149</v>
      </c>
      <c r="D207" t="s">
        <v>143</v>
      </c>
      <c r="E207" s="99">
        <v>48</v>
      </c>
      <c r="F207" t="s">
        <v>202</v>
      </c>
      <c r="G207" s="101">
        <v>12</v>
      </c>
      <c r="H207" t="s">
        <v>145</v>
      </c>
      <c r="I207" s="102">
        <v>630</v>
      </c>
    </row>
    <row r="208" spans="1:9">
      <c r="A208" t="s">
        <v>203</v>
      </c>
      <c r="B208" t="s">
        <v>142</v>
      </c>
      <c r="C208" t="s">
        <v>149</v>
      </c>
      <c r="D208" t="s">
        <v>143</v>
      </c>
      <c r="E208" s="99">
        <v>49</v>
      </c>
      <c r="F208" t="s">
        <v>51</v>
      </c>
      <c r="G208" s="101">
        <v>12</v>
      </c>
      <c r="H208" t="s">
        <v>145</v>
      </c>
      <c r="I208" s="102">
        <v>17</v>
      </c>
    </row>
    <row r="209" spans="1:9">
      <c r="A209" t="s">
        <v>203</v>
      </c>
      <c r="B209" t="s">
        <v>142</v>
      </c>
      <c r="C209" t="s">
        <v>149</v>
      </c>
      <c r="D209" t="s">
        <v>143</v>
      </c>
      <c r="E209" s="99">
        <v>50</v>
      </c>
      <c r="F209" t="s">
        <v>52</v>
      </c>
      <c r="G209" s="101">
        <v>12</v>
      </c>
      <c r="H209" t="s">
        <v>145</v>
      </c>
      <c r="I209" s="102">
        <v>42</v>
      </c>
    </row>
    <row r="210" spans="1:9">
      <c r="A210" t="s">
        <v>203</v>
      </c>
      <c r="B210" t="s">
        <v>142</v>
      </c>
      <c r="C210" t="s">
        <v>149</v>
      </c>
      <c r="D210" t="s">
        <v>143</v>
      </c>
      <c r="E210" s="99">
        <v>51</v>
      </c>
      <c r="F210" t="s">
        <v>53</v>
      </c>
      <c r="G210" s="101">
        <v>12</v>
      </c>
      <c r="H210" t="s">
        <v>145</v>
      </c>
      <c r="I210" s="102">
        <v>110</v>
      </c>
    </row>
    <row r="211" spans="1:9">
      <c r="A211" t="s">
        <v>203</v>
      </c>
      <c r="B211" t="s">
        <v>142</v>
      </c>
      <c r="C211" t="s">
        <v>149</v>
      </c>
      <c r="D211" t="s">
        <v>143</v>
      </c>
      <c r="E211" s="99">
        <v>52</v>
      </c>
      <c r="F211" t="s">
        <v>54</v>
      </c>
      <c r="G211" s="101">
        <v>12</v>
      </c>
      <c r="H211" t="s">
        <v>145</v>
      </c>
      <c r="I211" s="102">
        <v>148</v>
      </c>
    </row>
    <row r="212" spans="1:9">
      <c r="A212" t="s">
        <v>203</v>
      </c>
      <c r="B212" t="s">
        <v>142</v>
      </c>
      <c r="C212" t="s">
        <v>149</v>
      </c>
      <c r="D212" t="s">
        <v>143</v>
      </c>
      <c r="E212" s="99">
        <v>53</v>
      </c>
      <c r="F212" t="s">
        <v>55</v>
      </c>
      <c r="G212" s="101">
        <v>12</v>
      </c>
      <c r="H212" t="s">
        <v>145</v>
      </c>
      <c r="I212" s="102">
        <v>251</v>
      </c>
    </row>
    <row r="213" spans="1:9">
      <c r="A213" t="s">
        <v>203</v>
      </c>
      <c r="B213" t="s">
        <v>142</v>
      </c>
      <c r="C213" t="s">
        <v>149</v>
      </c>
      <c r="D213" t="s">
        <v>143</v>
      </c>
      <c r="E213" s="99">
        <v>54</v>
      </c>
      <c r="F213" t="s">
        <v>56</v>
      </c>
      <c r="G213" s="101">
        <v>12</v>
      </c>
      <c r="H213" t="s">
        <v>145</v>
      </c>
      <c r="I213" s="102">
        <v>165</v>
      </c>
    </row>
    <row r="214" spans="1:9">
      <c r="A214" t="s">
        <v>203</v>
      </c>
      <c r="B214" t="s">
        <v>142</v>
      </c>
      <c r="C214" t="s">
        <v>149</v>
      </c>
      <c r="D214" t="s">
        <v>143</v>
      </c>
      <c r="E214" s="99">
        <v>57</v>
      </c>
      <c r="F214" t="s">
        <v>57</v>
      </c>
      <c r="G214" s="101">
        <v>12</v>
      </c>
      <c r="H214" t="s">
        <v>145</v>
      </c>
      <c r="I214" s="102">
        <v>1325</v>
      </c>
    </row>
    <row r="215" spans="1:9">
      <c r="A215" t="s">
        <v>203</v>
      </c>
      <c r="B215" t="s">
        <v>142</v>
      </c>
      <c r="C215" t="s">
        <v>149</v>
      </c>
      <c r="D215" t="s">
        <v>143</v>
      </c>
      <c r="E215" s="99">
        <v>58</v>
      </c>
      <c r="F215" t="s">
        <v>58</v>
      </c>
      <c r="G215" s="101">
        <v>12</v>
      </c>
      <c r="H215" t="s">
        <v>145</v>
      </c>
      <c r="I215" s="102">
        <v>284</v>
      </c>
    </row>
    <row r="216" spans="1:9">
      <c r="A216" t="s">
        <v>203</v>
      </c>
      <c r="B216" t="s">
        <v>142</v>
      </c>
      <c r="C216" t="s">
        <v>149</v>
      </c>
      <c r="D216" t="s">
        <v>143</v>
      </c>
      <c r="E216" s="99">
        <v>59</v>
      </c>
      <c r="F216" t="s">
        <v>59</v>
      </c>
      <c r="G216" s="101">
        <v>12</v>
      </c>
      <c r="H216" t="s">
        <v>145</v>
      </c>
      <c r="I216" s="102">
        <v>302</v>
      </c>
    </row>
    <row r="217" spans="1:9">
      <c r="A217" t="s">
        <v>203</v>
      </c>
      <c r="B217" t="s">
        <v>142</v>
      </c>
      <c r="C217" t="s">
        <v>149</v>
      </c>
      <c r="D217" t="s">
        <v>143</v>
      </c>
      <c r="E217" s="99">
        <v>60</v>
      </c>
      <c r="F217" t="s">
        <v>60</v>
      </c>
      <c r="G217" s="101">
        <v>12</v>
      </c>
      <c r="H217" t="s">
        <v>145</v>
      </c>
      <c r="I217" s="102">
        <v>595</v>
      </c>
    </row>
    <row r="218" spans="1:9">
      <c r="A218" t="s">
        <v>203</v>
      </c>
      <c r="B218" t="s">
        <v>142</v>
      </c>
      <c r="C218" t="s">
        <v>149</v>
      </c>
      <c r="D218" t="s">
        <v>143</v>
      </c>
      <c r="E218" s="99">
        <v>61</v>
      </c>
      <c r="F218" t="s">
        <v>61</v>
      </c>
      <c r="G218" s="101">
        <v>12</v>
      </c>
      <c r="H218" t="s">
        <v>145</v>
      </c>
      <c r="I218" s="102">
        <v>2435</v>
      </c>
    </row>
    <row r="219" spans="1:9">
      <c r="A219" t="s">
        <v>203</v>
      </c>
      <c r="B219" t="s">
        <v>142</v>
      </c>
      <c r="C219" t="s">
        <v>149</v>
      </c>
      <c r="D219" t="s">
        <v>143</v>
      </c>
      <c r="E219" s="99">
        <v>62</v>
      </c>
      <c r="F219" t="s">
        <v>62</v>
      </c>
      <c r="G219" s="101">
        <v>12</v>
      </c>
      <c r="H219" t="s">
        <v>145</v>
      </c>
      <c r="I219" s="102">
        <v>1394</v>
      </c>
    </row>
    <row r="220" spans="1:9">
      <c r="A220" t="s">
        <v>203</v>
      </c>
      <c r="B220" t="s">
        <v>142</v>
      </c>
      <c r="C220" t="s">
        <v>149</v>
      </c>
      <c r="D220" t="s">
        <v>143</v>
      </c>
      <c r="E220" s="99">
        <v>63</v>
      </c>
      <c r="F220" t="s">
        <v>63</v>
      </c>
      <c r="G220" s="101">
        <v>12</v>
      </c>
      <c r="H220" t="s">
        <v>145</v>
      </c>
      <c r="I220" s="102">
        <v>1504</v>
      </c>
    </row>
    <row r="221" spans="1:9">
      <c r="A221" t="s">
        <v>203</v>
      </c>
      <c r="B221" t="s">
        <v>142</v>
      </c>
      <c r="C221" t="s">
        <v>149</v>
      </c>
      <c r="D221" t="s">
        <v>143</v>
      </c>
      <c r="E221" s="99">
        <v>64</v>
      </c>
      <c r="F221" t="s">
        <v>64</v>
      </c>
      <c r="G221" s="101">
        <v>12</v>
      </c>
      <c r="H221" t="s">
        <v>145</v>
      </c>
      <c r="I221" s="102">
        <v>192</v>
      </c>
    </row>
    <row r="222" spans="1:9">
      <c r="A222" t="s">
        <v>203</v>
      </c>
      <c r="B222" t="s">
        <v>142</v>
      </c>
      <c r="C222" t="s">
        <v>149</v>
      </c>
      <c r="D222" t="s">
        <v>143</v>
      </c>
      <c r="E222" s="99">
        <v>67</v>
      </c>
      <c r="F222" t="s">
        <v>65</v>
      </c>
      <c r="G222" s="101">
        <v>12</v>
      </c>
      <c r="H222" t="s">
        <v>145</v>
      </c>
      <c r="I222" s="102">
        <v>601</v>
      </c>
    </row>
    <row r="223" spans="1:9">
      <c r="A223" t="s">
        <v>203</v>
      </c>
      <c r="B223" t="s">
        <v>142</v>
      </c>
      <c r="C223" t="s">
        <v>149</v>
      </c>
      <c r="D223" t="s">
        <v>143</v>
      </c>
      <c r="E223" s="99">
        <v>68</v>
      </c>
      <c r="F223" t="s">
        <v>66</v>
      </c>
      <c r="G223" s="101">
        <v>12</v>
      </c>
      <c r="H223" t="s">
        <v>145</v>
      </c>
      <c r="I223" s="102">
        <v>1524</v>
      </c>
    </row>
    <row r="224" spans="1:9">
      <c r="A224" t="s">
        <v>203</v>
      </c>
      <c r="B224" t="s">
        <v>142</v>
      </c>
      <c r="C224" t="s">
        <v>149</v>
      </c>
      <c r="D224" t="s">
        <v>143</v>
      </c>
      <c r="E224" s="99">
        <v>69</v>
      </c>
      <c r="F224" t="s">
        <v>67</v>
      </c>
      <c r="G224" s="101">
        <v>12</v>
      </c>
      <c r="H224" t="s">
        <v>145</v>
      </c>
      <c r="I224" s="102">
        <v>534</v>
      </c>
    </row>
    <row r="225" spans="1:9">
      <c r="A225" t="s">
        <v>203</v>
      </c>
      <c r="B225" t="s">
        <v>142</v>
      </c>
      <c r="C225" t="s">
        <v>149</v>
      </c>
      <c r="D225" t="s">
        <v>143</v>
      </c>
      <c r="E225" s="99">
        <v>70</v>
      </c>
      <c r="F225" t="s">
        <v>151</v>
      </c>
      <c r="G225" s="101">
        <v>12</v>
      </c>
      <c r="H225" t="s">
        <v>145</v>
      </c>
      <c r="I225" s="102">
        <v>429</v>
      </c>
    </row>
    <row r="226" spans="1:9">
      <c r="A226" t="s">
        <v>203</v>
      </c>
      <c r="B226" t="s">
        <v>142</v>
      </c>
      <c r="C226" t="s">
        <v>149</v>
      </c>
      <c r="D226" t="s">
        <v>143</v>
      </c>
      <c r="E226" s="99">
        <v>71</v>
      </c>
      <c r="F226" t="s">
        <v>69</v>
      </c>
      <c r="G226" s="101">
        <v>12</v>
      </c>
      <c r="H226" t="s">
        <v>145</v>
      </c>
      <c r="I226" s="102">
        <v>1278</v>
      </c>
    </row>
    <row r="227" spans="1:9">
      <c r="A227" t="s">
        <v>203</v>
      </c>
      <c r="B227" t="s">
        <v>142</v>
      </c>
      <c r="C227" t="s">
        <v>149</v>
      </c>
      <c r="D227" t="s">
        <v>143</v>
      </c>
      <c r="E227" s="99">
        <v>72</v>
      </c>
      <c r="F227" t="s">
        <v>70</v>
      </c>
      <c r="G227" s="101">
        <v>12</v>
      </c>
      <c r="H227" t="s">
        <v>145</v>
      </c>
      <c r="I227" s="102">
        <v>509</v>
      </c>
    </row>
    <row r="228" spans="1:9">
      <c r="A228" t="s">
        <v>203</v>
      </c>
      <c r="B228" t="s">
        <v>142</v>
      </c>
      <c r="C228" t="s">
        <v>149</v>
      </c>
      <c r="D228" t="s">
        <v>143</v>
      </c>
      <c r="E228" s="99">
        <v>73</v>
      </c>
      <c r="F228" t="s">
        <v>190</v>
      </c>
      <c r="G228" s="101">
        <v>12</v>
      </c>
      <c r="H228" t="s">
        <v>145</v>
      </c>
      <c r="I228" s="102">
        <v>1760</v>
      </c>
    </row>
    <row r="229" spans="1:9">
      <c r="A229" t="s">
        <v>203</v>
      </c>
      <c r="B229" t="s">
        <v>142</v>
      </c>
      <c r="C229" t="s">
        <v>149</v>
      </c>
      <c r="D229" t="s">
        <v>143</v>
      </c>
      <c r="E229" s="99">
        <v>74</v>
      </c>
      <c r="F229" t="s">
        <v>72</v>
      </c>
      <c r="G229" s="101">
        <v>12</v>
      </c>
      <c r="H229" t="s">
        <v>145</v>
      </c>
      <c r="I229" s="102">
        <v>75</v>
      </c>
    </row>
    <row r="230" spans="1:9">
      <c r="A230" t="s">
        <v>203</v>
      </c>
      <c r="B230" t="s">
        <v>142</v>
      </c>
      <c r="C230" t="s">
        <v>149</v>
      </c>
      <c r="D230" t="s">
        <v>143</v>
      </c>
      <c r="E230" s="99">
        <v>75</v>
      </c>
      <c r="F230" t="s">
        <v>73</v>
      </c>
      <c r="G230" s="101">
        <v>12</v>
      </c>
      <c r="H230" t="s">
        <v>145</v>
      </c>
      <c r="I230" s="102">
        <v>641</v>
      </c>
    </row>
    <row r="231" spans="1:9">
      <c r="A231" t="s">
        <v>203</v>
      </c>
      <c r="B231" t="s">
        <v>142</v>
      </c>
      <c r="C231" t="s">
        <v>149</v>
      </c>
      <c r="D231" t="s">
        <v>143</v>
      </c>
      <c r="E231" s="99">
        <v>78</v>
      </c>
      <c r="F231" t="s">
        <v>74</v>
      </c>
      <c r="G231" s="101">
        <v>12</v>
      </c>
      <c r="H231" t="s">
        <v>145</v>
      </c>
      <c r="I231" s="102" t="s">
        <v>150</v>
      </c>
    </row>
    <row r="232" spans="1:9">
      <c r="A232" t="s">
        <v>203</v>
      </c>
      <c r="B232" t="s">
        <v>142</v>
      </c>
      <c r="C232" t="s">
        <v>149</v>
      </c>
      <c r="D232" t="s">
        <v>143</v>
      </c>
      <c r="E232" s="99">
        <v>79</v>
      </c>
      <c r="F232" t="s">
        <v>75</v>
      </c>
      <c r="G232" s="101">
        <v>12</v>
      </c>
      <c r="H232" t="s">
        <v>145</v>
      </c>
      <c r="I232" s="102">
        <v>875</v>
      </c>
    </row>
    <row r="233" spans="1:9">
      <c r="A233" t="s">
        <v>203</v>
      </c>
      <c r="B233" t="s">
        <v>142</v>
      </c>
      <c r="C233" t="s">
        <v>149</v>
      </c>
      <c r="D233" t="s">
        <v>143</v>
      </c>
      <c r="E233" s="99">
        <v>81</v>
      </c>
      <c r="F233" t="s">
        <v>76</v>
      </c>
      <c r="G233" s="101">
        <v>12</v>
      </c>
      <c r="H233" t="s">
        <v>145</v>
      </c>
      <c r="I233" s="102">
        <v>54</v>
      </c>
    </row>
    <row r="234" spans="1:9">
      <c r="A234" t="s">
        <v>203</v>
      </c>
      <c r="B234" t="s">
        <v>142</v>
      </c>
      <c r="C234" t="s">
        <v>149</v>
      </c>
      <c r="D234" t="s">
        <v>143</v>
      </c>
      <c r="E234" s="99">
        <v>82</v>
      </c>
      <c r="F234" t="s">
        <v>77</v>
      </c>
      <c r="G234" s="101">
        <v>12</v>
      </c>
      <c r="H234" t="s">
        <v>145</v>
      </c>
      <c r="I234" s="102">
        <v>375</v>
      </c>
    </row>
    <row r="235" spans="1:9">
      <c r="A235" t="s">
        <v>203</v>
      </c>
      <c r="B235" t="s">
        <v>142</v>
      </c>
      <c r="C235" t="s">
        <v>149</v>
      </c>
      <c r="D235" t="s">
        <v>143</v>
      </c>
      <c r="E235" s="99">
        <v>83</v>
      </c>
      <c r="F235" t="s">
        <v>78</v>
      </c>
      <c r="G235" s="101">
        <v>12</v>
      </c>
      <c r="H235" t="s">
        <v>145</v>
      </c>
      <c r="I235" s="102">
        <v>595</v>
      </c>
    </row>
    <row r="236" spans="1:9">
      <c r="A236" t="s">
        <v>203</v>
      </c>
      <c r="B236" t="s">
        <v>142</v>
      </c>
      <c r="C236" t="s">
        <v>149</v>
      </c>
      <c r="D236" t="s">
        <v>143</v>
      </c>
      <c r="E236" s="99">
        <v>84</v>
      </c>
      <c r="F236" t="s">
        <v>79</v>
      </c>
      <c r="G236" s="101">
        <v>12</v>
      </c>
      <c r="H236" t="s">
        <v>145</v>
      </c>
      <c r="I236" s="102">
        <v>42</v>
      </c>
    </row>
    <row r="237" spans="1:9">
      <c r="A237" t="s">
        <v>203</v>
      </c>
      <c r="B237" t="s">
        <v>142</v>
      </c>
      <c r="C237" t="s">
        <v>149</v>
      </c>
      <c r="D237" t="s">
        <v>143</v>
      </c>
      <c r="E237" s="99">
        <v>85</v>
      </c>
      <c r="F237" t="s">
        <v>80</v>
      </c>
      <c r="G237" s="101">
        <v>12</v>
      </c>
      <c r="H237" t="s">
        <v>145</v>
      </c>
      <c r="I237" s="102">
        <v>112</v>
      </c>
    </row>
    <row r="238" spans="1:9">
      <c r="A238" t="s">
        <v>203</v>
      </c>
      <c r="B238" t="s">
        <v>142</v>
      </c>
      <c r="C238" t="s">
        <v>149</v>
      </c>
      <c r="D238" t="s">
        <v>143</v>
      </c>
      <c r="E238" s="99">
        <v>87</v>
      </c>
      <c r="F238" t="s">
        <v>81</v>
      </c>
      <c r="G238" s="101">
        <v>12</v>
      </c>
      <c r="H238" t="s">
        <v>145</v>
      </c>
      <c r="I238" s="102" t="s">
        <v>150</v>
      </c>
    </row>
    <row r="239" spans="1:9">
      <c r="A239" t="s">
        <v>203</v>
      </c>
      <c r="B239" t="s">
        <v>142</v>
      </c>
      <c r="C239" t="s">
        <v>149</v>
      </c>
      <c r="D239" t="s">
        <v>143</v>
      </c>
      <c r="E239" s="99">
        <v>91</v>
      </c>
      <c r="F239" t="s">
        <v>82</v>
      </c>
      <c r="G239" s="101">
        <v>12</v>
      </c>
      <c r="H239" t="s">
        <v>145</v>
      </c>
      <c r="I239" s="102">
        <v>650</v>
      </c>
    </row>
    <row r="240" spans="1:9">
      <c r="A240" t="s">
        <v>203</v>
      </c>
      <c r="B240" t="s">
        <v>142</v>
      </c>
      <c r="C240" t="s">
        <v>149</v>
      </c>
      <c r="D240" t="s">
        <v>143</v>
      </c>
      <c r="E240" s="99">
        <v>92</v>
      </c>
      <c r="F240" t="s">
        <v>83</v>
      </c>
      <c r="G240" s="101">
        <v>12</v>
      </c>
      <c r="H240" t="s">
        <v>145</v>
      </c>
      <c r="I240" s="102">
        <v>25</v>
      </c>
    </row>
    <row r="241" spans="1:9">
      <c r="A241" t="s">
        <v>203</v>
      </c>
      <c r="B241" t="s">
        <v>142</v>
      </c>
      <c r="C241" t="s">
        <v>149</v>
      </c>
      <c r="D241" t="s">
        <v>143</v>
      </c>
      <c r="E241" s="99">
        <v>93</v>
      </c>
      <c r="F241" t="s">
        <v>84</v>
      </c>
      <c r="G241" s="101">
        <v>12</v>
      </c>
      <c r="H241" t="s">
        <v>145</v>
      </c>
      <c r="I241" s="102">
        <v>223</v>
      </c>
    </row>
    <row r="242" spans="1:9">
      <c r="A242" t="s">
        <v>203</v>
      </c>
      <c r="B242" t="s">
        <v>142</v>
      </c>
      <c r="C242" t="s">
        <v>149</v>
      </c>
      <c r="D242" t="s">
        <v>143</v>
      </c>
      <c r="E242" s="99">
        <v>5</v>
      </c>
      <c r="F242" t="s">
        <v>25</v>
      </c>
      <c r="G242" s="101">
        <v>99</v>
      </c>
      <c r="H242" t="s">
        <v>146</v>
      </c>
      <c r="I242" s="102">
        <v>74</v>
      </c>
    </row>
    <row r="243" spans="1:9">
      <c r="A243" t="s">
        <v>203</v>
      </c>
      <c r="B243" t="s">
        <v>142</v>
      </c>
      <c r="C243" t="s">
        <v>149</v>
      </c>
      <c r="D243" t="s">
        <v>143</v>
      </c>
      <c r="E243" s="99">
        <v>6</v>
      </c>
      <c r="F243" t="s">
        <v>26</v>
      </c>
      <c r="G243" s="101">
        <v>99</v>
      </c>
      <c r="H243" t="s">
        <v>146</v>
      </c>
      <c r="I243" s="102" t="s">
        <v>150</v>
      </c>
    </row>
    <row r="244" spans="1:9">
      <c r="A244" t="s">
        <v>203</v>
      </c>
      <c r="B244" t="s">
        <v>142</v>
      </c>
      <c r="C244" t="s">
        <v>149</v>
      </c>
      <c r="D244" t="s">
        <v>143</v>
      </c>
      <c r="E244" s="99">
        <v>8</v>
      </c>
      <c r="F244" t="s">
        <v>27</v>
      </c>
      <c r="G244" s="101">
        <v>99</v>
      </c>
      <c r="H244" t="s">
        <v>146</v>
      </c>
      <c r="I244" s="102">
        <v>79</v>
      </c>
    </row>
    <row r="245" spans="1:9">
      <c r="A245" t="s">
        <v>203</v>
      </c>
      <c r="B245" t="s">
        <v>142</v>
      </c>
      <c r="C245" t="s">
        <v>149</v>
      </c>
      <c r="D245" t="s">
        <v>143</v>
      </c>
      <c r="E245" s="99">
        <v>10</v>
      </c>
      <c r="F245" t="s">
        <v>28</v>
      </c>
      <c r="G245" s="101">
        <v>99</v>
      </c>
      <c r="H245" t="s">
        <v>146</v>
      </c>
      <c r="I245" s="102" t="s">
        <v>150</v>
      </c>
    </row>
    <row r="246" spans="1:9">
      <c r="A246" t="s">
        <v>203</v>
      </c>
      <c r="B246" t="s">
        <v>142</v>
      </c>
      <c r="C246" t="s">
        <v>149</v>
      </c>
      <c r="D246" t="s">
        <v>143</v>
      </c>
      <c r="E246" s="99">
        <v>20</v>
      </c>
      <c r="F246" t="s">
        <v>30</v>
      </c>
      <c r="G246" s="101">
        <v>99</v>
      </c>
      <c r="H246" t="s">
        <v>146</v>
      </c>
      <c r="I246" s="102">
        <v>17</v>
      </c>
    </row>
    <row r="247" spans="1:9">
      <c r="A247" t="s">
        <v>203</v>
      </c>
      <c r="B247" t="s">
        <v>142</v>
      </c>
      <c r="C247" t="s">
        <v>149</v>
      </c>
      <c r="D247" t="s">
        <v>143</v>
      </c>
      <c r="E247" s="99">
        <v>22</v>
      </c>
      <c r="F247" t="s">
        <v>31</v>
      </c>
      <c r="G247" s="101">
        <v>99</v>
      </c>
      <c r="H247" t="s">
        <v>146</v>
      </c>
      <c r="I247" s="102">
        <v>22</v>
      </c>
    </row>
    <row r="248" spans="1:9">
      <c r="A248" t="s">
        <v>203</v>
      </c>
      <c r="B248" t="s">
        <v>142</v>
      </c>
      <c r="C248" t="s">
        <v>149</v>
      </c>
      <c r="D248" t="s">
        <v>143</v>
      </c>
      <c r="E248" s="99">
        <v>23</v>
      </c>
      <c r="F248" t="s">
        <v>32</v>
      </c>
      <c r="G248" s="101">
        <v>99</v>
      </c>
      <c r="H248" t="s">
        <v>146</v>
      </c>
      <c r="I248" s="102">
        <v>86</v>
      </c>
    </row>
    <row r="249" spans="1:9">
      <c r="A249" t="s">
        <v>203</v>
      </c>
      <c r="B249" t="s">
        <v>142</v>
      </c>
      <c r="C249" t="s">
        <v>149</v>
      </c>
      <c r="D249" t="s">
        <v>143</v>
      </c>
      <c r="E249" s="99">
        <v>27</v>
      </c>
      <c r="F249" t="s">
        <v>33</v>
      </c>
      <c r="G249" s="101">
        <v>99</v>
      </c>
      <c r="H249" t="s">
        <v>146</v>
      </c>
      <c r="I249" s="102" t="s">
        <v>150</v>
      </c>
    </row>
    <row r="250" spans="1:9">
      <c r="A250" t="s">
        <v>203</v>
      </c>
      <c r="B250" t="s">
        <v>142</v>
      </c>
      <c r="C250" t="s">
        <v>149</v>
      </c>
      <c r="D250" t="s">
        <v>143</v>
      </c>
      <c r="E250" s="99">
        <v>28</v>
      </c>
      <c r="F250" t="s">
        <v>34</v>
      </c>
      <c r="G250" s="101">
        <v>99</v>
      </c>
      <c r="H250" t="s">
        <v>146</v>
      </c>
      <c r="I250" s="102">
        <v>11</v>
      </c>
    </row>
    <row r="251" spans="1:9">
      <c r="A251" t="s">
        <v>203</v>
      </c>
      <c r="B251" t="s">
        <v>142</v>
      </c>
      <c r="C251" t="s">
        <v>149</v>
      </c>
      <c r="D251" t="s">
        <v>143</v>
      </c>
      <c r="E251" s="99">
        <v>33</v>
      </c>
      <c r="F251" t="s">
        <v>35</v>
      </c>
      <c r="G251" s="101">
        <v>99</v>
      </c>
      <c r="H251" t="s">
        <v>146</v>
      </c>
      <c r="I251" s="102">
        <v>33</v>
      </c>
    </row>
    <row r="252" spans="1:9">
      <c r="A252" t="s">
        <v>203</v>
      </c>
      <c r="B252" t="s">
        <v>142</v>
      </c>
      <c r="C252" t="s">
        <v>149</v>
      </c>
      <c r="D252" t="s">
        <v>143</v>
      </c>
      <c r="E252" s="99">
        <v>34</v>
      </c>
      <c r="F252" t="s">
        <v>36</v>
      </c>
      <c r="G252" s="101">
        <v>99</v>
      </c>
      <c r="H252" t="s">
        <v>146</v>
      </c>
      <c r="I252" s="102">
        <v>250</v>
      </c>
    </row>
    <row r="253" spans="1:9">
      <c r="A253" t="s">
        <v>203</v>
      </c>
      <c r="B253" t="s">
        <v>142</v>
      </c>
      <c r="C253" t="s">
        <v>149</v>
      </c>
      <c r="D253" t="s">
        <v>143</v>
      </c>
      <c r="E253" s="99">
        <v>35</v>
      </c>
      <c r="F253" t="s">
        <v>37</v>
      </c>
      <c r="G253" s="101">
        <v>99</v>
      </c>
      <c r="H253" t="s">
        <v>146</v>
      </c>
      <c r="I253" s="102">
        <v>612</v>
      </c>
    </row>
    <row r="254" spans="1:9">
      <c r="A254" t="s">
        <v>203</v>
      </c>
      <c r="B254" t="s">
        <v>142</v>
      </c>
      <c r="C254" t="s">
        <v>149</v>
      </c>
      <c r="D254" t="s">
        <v>143</v>
      </c>
      <c r="E254" s="99">
        <v>36</v>
      </c>
      <c r="F254" t="s">
        <v>38</v>
      </c>
      <c r="G254" s="101">
        <v>99</v>
      </c>
      <c r="H254" t="s">
        <v>146</v>
      </c>
      <c r="I254" s="102">
        <v>1543</v>
      </c>
    </row>
    <row r="255" spans="1:9">
      <c r="A255" t="s">
        <v>203</v>
      </c>
      <c r="B255" t="s">
        <v>142</v>
      </c>
      <c r="C255" t="s">
        <v>149</v>
      </c>
      <c r="D255" t="s">
        <v>143</v>
      </c>
      <c r="E255" s="99">
        <v>37</v>
      </c>
      <c r="F255" t="s">
        <v>39</v>
      </c>
      <c r="G255" s="101">
        <v>99</v>
      </c>
      <c r="H255" t="s">
        <v>146</v>
      </c>
      <c r="I255" s="102">
        <v>276</v>
      </c>
    </row>
    <row r="256" spans="1:9">
      <c r="A256" t="s">
        <v>203</v>
      </c>
      <c r="B256" t="s">
        <v>142</v>
      </c>
      <c r="C256" t="s">
        <v>149</v>
      </c>
      <c r="D256" t="s">
        <v>143</v>
      </c>
      <c r="E256" s="99">
        <v>38</v>
      </c>
      <c r="F256" t="s">
        <v>40</v>
      </c>
      <c r="G256" s="101">
        <v>99</v>
      </c>
      <c r="H256" t="s">
        <v>146</v>
      </c>
      <c r="I256" s="102">
        <v>402</v>
      </c>
    </row>
    <row r="257" spans="1:9">
      <c r="A257" t="s">
        <v>203</v>
      </c>
      <c r="B257" t="s">
        <v>142</v>
      </c>
      <c r="C257" t="s">
        <v>149</v>
      </c>
      <c r="D257" t="s">
        <v>143</v>
      </c>
      <c r="E257" s="99">
        <v>39</v>
      </c>
      <c r="F257" t="s">
        <v>41</v>
      </c>
      <c r="G257" s="101">
        <v>99</v>
      </c>
      <c r="H257" t="s">
        <v>146</v>
      </c>
      <c r="I257" s="102">
        <v>1033</v>
      </c>
    </row>
    <row r="258" spans="1:9">
      <c r="A258" t="s">
        <v>203</v>
      </c>
      <c r="B258" t="s">
        <v>142</v>
      </c>
      <c r="C258" t="s">
        <v>149</v>
      </c>
      <c r="D258" t="s">
        <v>143</v>
      </c>
      <c r="E258" s="99">
        <v>40</v>
      </c>
      <c r="F258" t="s">
        <v>42</v>
      </c>
      <c r="G258" s="101">
        <v>99</v>
      </c>
      <c r="H258" t="s">
        <v>146</v>
      </c>
      <c r="I258" s="102">
        <v>280</v>
      </c>
    </row>
    <row r="259" spans="1:9">
      <c r="A259" t="s">
        <v>203</v>
      </c>
      <c r="B259" t="s">
        <v>142</v>
      </c>
      <c r="C259" t="s">
        <v>149</v>
      </c>
      <c r="D259" t="s">
        <v>143</v>
      </c>
      <c r="E259" s="99">
        <v>41</v>
      </c>
      <c r="F259" t="s">
        <v>43</v>
      </c>
      <c r="G259" s="101">
        <v>99</v>
      </c>
      <c r="H259" t="s">
        <v>146</v>
      </c>
      <c r="I259" s="102">
        <v>263</v>
      </c>
    </row>
    <row r="260" spans="1:9">
      <c r="A260" t="s">
        <v>203</v>
      </c>
      <c r="B260" t="s">
        <v>142</v>
      </c>
      <c r="C260" t="s">
        <v>149</v>
      </c>
      <c r="D260" t="s">
        <v>143</v>
      </c>
      <c r="E260" s="99">
        <v>42</v>
      </c>
      <c r="F260" t="s">
        <v>44</v>
      </c>
      <c r="G260" s="101">
        <v>99</v>
      </c>
      <c r="H260" t="s">
        <v>146</v>
      </c>
      <c r="I260" s="102">
        <v>307</v>
      </c>
    </row>
    <row r="261" spans="1:9">
      <c r="A261" t="s">
        <v>203</v>
      </c>
      <c r="B261" t="s">
        <v>142</v>
      </c>
      <c r="C261" t="s">
        <v>149</v>
      </c>
      <c r="D261" t="s">
        <v>143</v>
      </c>
      <c r="E261" s="99">
        <v>43</v>
      </c>
      <c r="F261" t="s">
        <v>45</v>
      </c>
      <c r="G261" s="101">
        <v>99</v>
      </c>
      <c r="H261" t="s">
        <v>146</v>
      </c>
      <c r="I261" s="102">
        <v>997</v>
      </c>
    </row>
    <row r="262" spans="1:9">
      <c r="A262" t="s">
        <v>203</v>
      </c>
      <c r="B262" t="s">
        <v>142</v>
      </c>
      <c r="C262" t="s">
        <v>149</v>
      </c>
      <c r="D262" t="s">
        <v>143</v>
      </c>
      <c r="E262" s="99">
        <v>44</v>
      </c>
      <c r="F262" t="s">
        <v>46</v>
      </c>
      <c r="G262" s="101">
        <v>99</v>
      </c>
      <c r="H262" t="s">
        <v>146</v>
      </c>
      <c r="I262" s="102">
        <v>87</v>
      </c>
    </row>
    <row r="263" spans="1:9">
      <c r="A263" t="s">
        <v>203</v>
      </c>
      <c r="B263" t="s">
        <v>142</v>
      </c>
      <c r="C263" t="s">
        <v>149</v>
      </c>
      <c r="D263" t="s">
        <v>143</v>
      </c>
      <c r="E263" s="99">
        <v>45</v>
      </c>
      <c r="F263" t="s">
        <v>47</v>
      </c>
      <c r="G263" s="101">
        <v>99</v>
      </c>
      <c r="H263" t="s">
        <v>146</v>
      </c>
      <c r="I263" s="102" t="s">
        <v>150</v>
      </c>
    </row>
    <row r="264" spans="1:9">
      <c r="A264" t="s">
        <v>203</v>
      </c>
      <c r="B264" t="s">
        <v>142</v>
      </c>
      <c r="C264" t="s">
        <v>149</v>
      </c>
      <c r="D264" t="s">
        <v>143</v>
      </c>
      <c r="E264" s="99">
        <v>46</v>
      </c>
      <c r="F264" t="s">
        <v>48</v>
      </c>
      <c r="G264" s="101">
        <v>99</v>
      </c>
      <c r="H264" t="s">
        <v>146</v>
      </c>
      <c r="I264" s="102">
        <v>25</v>
      </c>
    </row>
    <row r="265" spans="1:9">
      <c r="A265" t="s">
        <v>203</v>
      </c>
      <c r="B265" t="s">
        <v>142</v>
      </c>
      <c r="C265" t="s">
        <v>149</v>
      </c>
      <c r="D265" t="s">
        <v>143</v>
      </c>
      <c r="E265" s="99">
        <v>47</v>
      </c>
      <c r="F265" t="s">
        <v>189</v>
      </c>
      <c r="G265" s="101">
        <v>99</v>
      </c>
      <c r="H265" t="s">
        <v>146</v>
      </c>
      <c r="I265" s="102">
        <v>49</v>
      </c>
    </row>
    <row r="266" spans="1:9">
      <c r="A266" t="s">
        <v>203</v>
      </c>
      <c r="B266" t="s">
        <v>142</v>
      </c>
      <c r="C266" t="s">
        <v>149</v>
      </c>
      <c r="D266" t="s">
        <v>143</v>
      </c>
      <c r="E266" s="99">
        <v>48</v>
      </c>
      <c r="F266" t="s">
        <v>202</v>
      </c>
      <c r="G266" s="101">
        <v>99</v>
      </c>
      <c r="H266" t="s">
        <v>146</v>
      </c>
      <c r="I266" s="102">
        <v>56</v>
      </c>
    </row>
    <row r="267" spans="1:9">
      <c r="A267" t="s">
        <v>203</v>
      </c>
      <c r="B267" t="s">
        <v>142</v>
      </c>
      <c r="C267" t="s">
        <v>149</v>
      </c>
      <c r="D267" t="s">
        <v>143</v>
      </c>
      <c r="E267" s="99">
        <v>51</v>
      </c>
      <c r="F267" t="s">
        <v>53</v>
      </c>
      <c r="G267" s="101">
        <v>99</v>
      </c>
      <c r="H267" t="s">
        <v>146</v>
      </c>
      <c r="I267" s="102" t="s">
        <v>150</v>
      </c>
    </row>
    <row r="268" spans="1:9">
      <c r="A268" t="s">
        <v>203</v>
      </c>
      <c r="B268" t="s">
        <v>142</v>
      </c>
      <c r="C268" t="s">
        <v>149</v>
      </c>
      <c r="D268" t="s">
        <v>143</v>
      </c>
      <c r="E268" s="99">
        <v>52</v>
      </c>
      <c r="F268" t="s">
        <v>54</v>
      </c>
      <c r="G268" s="101">
        <v>99</v>
      </c>
      <c r="H268" t="s">
        <v>146</v>
      </c>
      <c r="I268" s="102" t="s">
        <v>150</v>
      </c>
    </row>
    <row r="269" spans="1:9">
      <c r="A269" t="s">
        <v>203</v>
      </c>
      <c r="B269" t="s">
        <v>142</v>
      </c>
      <c r="C269" t="s">
        <v>149</v>
      </c>
      <c r="D269" t="s">
        <v>143</v>
      </c>
      <c r="E269" s="99">
        <v>53</v>
      </c>
      <c r="F269" t="s">
        <v>55</v>
      </c>
      <c r="G269" s="101">
        <v>99</v>
      </c>
      <c r="H269" t="s">
        <v>146</v>
      </c>
      <c r="I269" s="102" t="s">
        <v>150</v>
      </c>
    </row>
    <row r="270" spans="1:9">
      <c r="A270" t="s">
        <v>203</v>
      </c>
      <c r="B270" t="s">
        <v>142</v>
      </c>
      <c r="C270" t="s">
        <v>149</v>
      </c>
      <c r="D270" t="s">
        <v>143</v>
      </c>
      <c r="E270" s="99">
        <v>54</v>
      </c>
      <c r="F270" t="s">
        <v>56</v>
      </c>
      <c r="G270" s="101">
        <v>99</v>
      </c>
      <c r="H270" t="s">
        <v>146</v>
      </c>
      <c r="I270" s="102" t="s">
        <v>150</v>
      </c>
    </row>
    <row r="271" spans="1:9">
      <c r="A271" t="s">
        <v>203</v>
      </c>
      <c r="B271" t="s">
        <v>142</v>
      </c>
      <c r="C271" t="s">
        <v>149</v>
      </c>
      <c r="D271" t="s">
        <v>143</v>
      </c>
      <c r="E271" s="99">
        <v>57</v>
      </c>
      <c r="F271" t="s">
        <v>57</v>
      </c>
      <c r="G271" s="101">
        <v>99</v>
      </c>
      <c r="H271" t="s">
        <v>146</v>
      </c>
      <c r="I271" s="102">
        <v>340</v>
      </c>
    </row>
    <row r="272" spans="1:9">
      <c r="A272" t="s">
        <v>203</v>
      </c>
      <c r="B272" t="s">
        <v>142</v>
      </c>
      <c r="C272" t="s">
        <v>149</v>
      </c>
      <c r="D272" t="s">
        <v>143</v>
      </c>
      <c r="E272" s="99">
        <v>58</v>
      </c>
      <c r="F272" t="s">
        <v>58</v>
      </c>
      <c r="G272" s="101">
        <v>99</v>
      </c>
      <c r="H272" t="s">
        <v>146</v>
      </c>
      <c r="I272" s="102">
        <v>220</v>
      </c>
    </row>
    <row r="273" spans="1:9">
      <c r="A273" t="s">
        <v>203</v>
      </c>
      <c r="B273" t="s">
        <v>142</v>
      </c>
      <c r="C273" t="s">
        <v>149</v>
      </c>
      <c r="D273" t="s">
        <v>143</v>
      </c>
      <c r="E273" s="99">
        <v>59</v>
      </c>
      <c r="F273" t="s">
        <v>59</v>
      </c>
      <c r="G273" s="101">
        <v>99</v>
      </c>
      <c r="H273" t="s">
        <v>146</v>
      </c>
      <c r="I273" s="102" t="s">
        <v>150</v>
      </c>
    </row>
    <row r="274" spans="1:9">
      <c r="A274" t="s">
        <v>203</v>
      </c>
      <c r="B274" t="s">
        <v>142</v>
      </c>
      <c r="C274" t="s">
        <v>149</v>
      </c>
      <c r="D274" t="s">
        <v>143</v>
      </c>
      <c r="E274" s="99">
        <v>60</v>
      </c>
      <c r="F274" t="s">
        <v>60</v>
      </c>
      <c r="G274" s="101">
        <v>99</v>
      </c>
      <c r="H274" t="s">
        <v>146</v>
      </c>
      <c r="I274" s="102">
        <v>148</v>
      </c>
    </row>
    <row r="275" spans="1:9">
      <c r="A275" t="s">
        <v>203</v>
      </c>
      <c r="B275" t="s">
        <v>142</v>
      </c>
      <c r="C275" t="s">
        <v>149</v>
      </c>
      <c r="D275" t="s">
        <v>143</v>
      </c>
      <c r="E275" s="99">
        <v>61</v>
      </c>
      <c r="F275" t="s">
        <v>61</v>
      </c>
      <c r="G275" s="101">
        <v>99</v>
      </c>
      <c r="H275" t="s">
        <v>146</v>
      </c>
      <c r="I275" s="102">
        <v>78</v>
      </c>
    </row>
    <row r="276" spans="1:9">
      <c r="A276" t="s">
        <v>203</v>
      </c>
      <c r="B276" t="s">
        <v>142</v>
      </c>
      <c r="C276" t="s">
        <v>149</v>
      </c>
      <c r="D276" t="s">
        <v>143</v>
      </c>
      <c r="E276" s="99">
        <v>62</v>
      </c>
      <c r="F276" t="s">
        <v>62</v>
      </c>
      <c r="G276" s="101">
        <v>99</v>
      </c>
      <c r="H276" t="s">
        <v>146</v>
      </c>
      <c r="I276" s="102">
        <v>180</v>
      </c>
    </row>
    <row r="277" spans="1:9">
      <c r="A277" t="s">
        <v>203</v>
      </c>
      <c r="B277" t="s">
        <v>142</v>
      </c>
      <c r="C277" t="s">
        <v>149</v>
      </c>
      <c r="D277" t="s">
        <v>143</v>
      </c>
      <c r="E277" s="99">
        <v>63</v>
      </c>
      <c r="F277" t="s">
        <v>63</v>
      </c>
      <c r="G277" s="101">
        <v>99</v>
      </c>
      <c r="H277" t="s">
        <v>146</v>
      </c>
      <c r="I277" s="102">
        <v>1164</v>
      </c>
    </row>
    <row r="278" spans="1:9">
      <c r="A278" t="s">
        <v>203</v>
      </c>
      <c r="B278" t="s">
        <v>142</v>
      </c>
      <c r="C278" t="s">
        <v>149</v>
      </c>
      <c r="D278" t="s">
        <v>143</v>
      </c>
      <c r="E278" s="99">
        <v>64</v>
      </c>
      <c r="F278" t="s">
        <v>64</v>
      </c>
      <c r="G278" s="101">
        <v>99</v>
      </c>
      <c r="H278" t="s">
        <v>146</v>
      </c>
      <c r="I278" s="102" t="s">
        <v>150</v>
      </c>
    </row>
    <row r="279" spans="1:9">
      <c r="A279" t="s">
        <v>203</v>
      </c>
      <c r="B279" t="s">
        <v>142</v>
      </c>
      <c r="C279" t="s">
        <v>149</v>
      </c>
      <c r="D279" t="s">
        <v>143</v>
      </c>
      <c r="E279" s="99">
        <v>67</v>
      </c>
      <c r="F279" t="s">
        <v>65</v>
      </c>
      <c r="G279" s="101">
        <v>99</v>
      </c>
      <c r="H279" t="s">
        <v>146</v>
      </c>
      <c r="I279" s="102" t="s">
        <v>150</v>
      </c>
    </row>
    <row r="280" spans="1:9">
      <c r="A280" t="s">
        <v>203</v>
      </c>
      <c r="B280" t="s">
        <v>142</v>
      </c>
      <c r="C280" t="s">
        <v>149</v>
      </c>
      <c r="D280" t="s">
        <v>143</v>
      </c>
      <c r="E280" s="99">
        <v>68</v>
      </c>
      <c r="F280" t="s">
        <v>66</v>
      </c>
      <c r="G280" s="101">
        <v>99</v>
      </c>
      <c r="H280" t="s">
        <v>146</v>
      </c>
      <c r="I280" s="102">
        <v>130</v>
      </c>
    </row>
    <row r="281" spans="1:9">
      <c r="A281" t="s">
        <v>203</v>
      </c>
      <c r="B281" t="s">
        <v>142</v>
      </c>
      <c r="C281" t="s">
        <v>149</v>
      </c>
      <c r="D281" t="s">
        <v>143</v>
      </c>
      <c r="E281" s="99">
        <v>69</v>
      </c>
      <c r="F281" t="s">
        <v>67</v>
      </c>
      <c r="G281" s="101">
        <v>99</v>
      </c>
      <c r="H281" t="s">
        <v>146</v>
      </c>
      <c r="I281" s="102">
        <v>37</v>
      </c>
    </row>
    <row r="282" spans="1:9">
      <c r="A282" t="s">
        <v>203</v>
      </c>
      <c r="B282" t="s">
        <v>142</v>
      </c>
      <c r="C282" t="s">
        <v>149</v>
      </c>
      <c r="D282" t="s">
        <v>143</v>
      </c>
      <c r="E282" s="99">
        <v>70</v>
      </c>
      <c r="F282" t="s">
        <v>151</v>
      </c>
      <c r="G282" s="101">
        <v>99</v>
      </c>
      <c r="H282" t="s">
        <v>146</v>
      </c>
      <c r="I282" s="102">
        <v>30</v>
      </c>
    </row>
    <row r="283" spans="1:9">
      <c r="A283" t="s">
        <v>203</v>
      </c>
      <c r="B283" t="s">
        <v>142</v>
      </c>
      <c r="C283" t="s">
        <v>149</v>
      </c>
      <c r="D283" t="s">
        <v>143</v>
      </c>
      <c r="E283" s="99">
        <v>71</v>
      </c>
      <c r="F283" t="s">
        <v>69</v>
      </c>
      <c r="G283" s="101">
        <v>99</v>
      </c>
      <c r="H283" t="s">
        <v>146</v>
      </c>
      <c r="I283" s="102">
        <v>798</v>
      </c>
    </row>
    <row r="284" spans="1:9">
      <c r="A284" t="s">
        <v>203</v>
      </c>
      <c r="B284" t="s">
        <v>142</v>
      </c>
      <c r="C284" t="s">
        <v>149</v>
      </c>
      <c r="D284" t="s">
        <v>143</v>
      </c>
      <c r="E284" s="99">
        <v>72</v>
      </c>
      <c r="F284" t="s">
        <v>70</v>
      </c>
      <c r="G284" s="101">
        <v>99</v>
      </c>
      <c r="H284" t="s">
        <v>146</v>
      </c>
      <c r="I284" s="102" t="s">
        <v>150</v>
      </c>
    </row>
    <row r="285" spans="1:9">
      <c r="A285" t="s">
        <v>203</v>
      </c>
      <c r="B285" t="s">
        <v>142</v>
      </c>
      <c r="C285" t="s">
        <v>149</v>
      </c>
      <c r="D285" t="s">
        <v>143</v>
      </c>
      <c r="E285" s="99">
        <v>73</v>
      </c>
      <c r="F285" t="s">
        <v>190</v>
      </c>
      <c r="G285" s="101">
        <v>99</v>
      </c>
      <c r="H285" t="s">
        <v>146</v>
      </c>
      <c r="I285" s="102">
        <v>199</v>
      </c>
    </row>
    <row r="286" spans="1:9">
      <c r="A286" t="s">
        <v>203</v>
      </c>
      <c r="B286" t="s">
        <v>142</v>
      </c>
      <c r="C286" t="s">
        <v>149</v>
      </c>
      <c r="D286" t="s">
        <v>143</v>
      </c>
      <c r="E286" s="99">
        <v>74</v>
      </c>
      <c r="F286" t="s">
        <v>72</v>
      </c>
      <c r="G286" s="101">
        <v>99</v>
      </c>
      <c r="H286" t="s">
        <v>146</v>
      </c>
      <c r="I286" s="102" t="s">
        <v>150</v>
      </c>
    </row>
    <row r="287" spans="1:9">
      <c r="A287" t="s">
        <v>203</v>
      </c>
      <c r="B287" t="s">
        <v>142</v>
      </c>
      <c r="C287" t="s">
        <v>149</v>
      </c>
      <c r="D287" t="s">
        <v>143</v>
      </c>
      <c r="E287" s="99">
        <v>75</v>
      </c>
      <c r="F287" t="s">
        <v>73</v>
      </c>
      <c r="G287" s="101">
        <v>99</v>
      </c>
      <c r="H287" t="s">
        <v>146</v>
      </c>
      <c r="I287" s="102">
        <v>61</v>
      </c>
    </row>
    <row r="288" spans="1:9">
      <c r="A288" t="s">
        <v>203</v>
      </c>
      <c r="B288" t="s">
        <v>142</v>
      </c>
      <c r="C288" t="s">
        <v>149</v>
      </c>
      <c r="D288" t="s">
        <v>143</v>
      </c>
      <c r="E288" s="99">
        <v>78</v>
      </c>
      <c r="F288" t="s">
        <v>74</v>
      </c>
      <c r="G288" s="101">
        <v>99</v>
      </c>
      <c r="H288" t="s">
        <v>146</v>
      </c>
      <c r="I288" s="102" t="s">
        <v>150</v>
      </c>
    </row>
    <row r="289" spans="1:9">
      <c r="A289" t="s">
        <v>203</v>
      </c>
      <c r="B289" t="s">
        <v>142</v>
      </c>
      <c r="C289" t="s">
        <v>149</v>
      </c>
      <c r="D289" t="s">
        <v>143</v>
      </c>
      <c r="E289" s="99">
        <v>79</v>
      </c>
      <c r="F289" t="s">
        <v>75</v>
      </c>
      <c r="G289" s="101">
        <v>99</v>
      </c>
      <c r="H289" t="s">
        <v>146</v>
      </c>
      <c r="I289" s="102">
        <v>36</v>
      </c>
    </row>
    <row r="290" spans="1:9">
      <c r="A290" t="s">
        <v>203</v>
      </c>
      <c r="B290" t="s">
        <v>142</v>
      </c>
      <c r="C290" t="s">
        <v>149</v>
      </c>
      <c r="D290" t="s">
        <v>143</v>
      </c>
      <c r="E290" s="99">
        <v>81</v>
      </c>
      <c r="F290" t="s">
        <v>76</v>
      </c>
      <c r="G290" s="101">
        <v>99</v>
      </c>
      <c r="H290" t="s">
        <v>146</v>
      </c>
      <c r="I290" s="102" t="s">
        <v>150</v>
      </c>
    </row>
    <row r="291" spans="1:9">
      <c r="A291" t="s">
        <v>203</v>
      </c>
      <c r="B291" t="s">
        <v>142</v>
      </c>
      <c r="C291" t="s">
        <v>149</v>
      </c>
      <c r="D291" t="s">
        <v>143</v>
      </c>
      <c r="E291" s="99">
        <v>82</v>
      </c>
      <c r="F291" t="s">
        <v>77</v>
      </c>
      <c r="G291" s="101">
        <v>99</v>
      </c>
      <c r="H291" t="s">
        <v>146</v>
      </c>
      <c r="I291" s="102">
        <v>14</v>
      </c>
    </row>
    <row r="292" spans="1:9">
      <c r="A292" t="s">
        <v>203</v>
      </c>
      <c r="B292" t="s">
        <v>142</v>
      </c>
      <c r="C292" t="s">
        <v>149</v>
      </c>
      <c r="D292" t="s">
        <v>143</v>
      </c>
      <c r="E292" s="99">
        <v>83</v>
      </c>
      <c r="F292" t="s">
        <v>78</v>
      </c>
      <c r="G292" s="101">
        <v>99</v>
      </c>
      <c r="H292" t="s">
        <v>146</v>
      </c>
      <c r="I292" s="102">
        <v>24</v>
      </c>
    </row>
    <row r="293" spans="1:9">
      <c r="A293" t="s">
        <v>203</v>
      </c>
      <c r="B293" t="s">
        <v>142</v>
      </c>
      <c r="C293" t="s">
        <v>149</v>
      </c>
      <c r="D293" t="s">
        <v>143</v>
      </c>
      <c r="E293" s="99">
        <v>85</v>
      </c>
      <c r="F293" t="s">
        <v>80</v>
      </c>
      <c r="G293" s="101">
        <v>99</v>
      </c>
      <c r="H293" t="s">
        <v>146</v>
      </c>
      <c r="I293" s="102" t="s">
        <v>150</v>
      </c>
    </row>
    <row r="294" spans="1:9">
      <c r="A294" t="s">
        <v>203</v>
      </c>
      <c r="B294" t="s">
        <v>142</v>
      </c>
      <c r="C294" t="s">
        <v>149</v>
      </c>
      <c r="D294" t="s">
        <v>143</v>
      </c>
      <c r="E294" s="99">
        <v>91</v>
      </c>
      <c r="F294" t="s">
        <v>82</v>
      </c>
      <c r="G294" s="101">
        <v>99</v>
      </c>
      <c r="H294" t="s">
        <v>146</v>
      </c>
      <c r="I294" s="102">
        <v>399</v>
      </c>
    </row>
    <row r="295" spans="1:9">
      <c r="A295" t="s">
        <v>203</v>
      </c>
      <c r="B295" t="s">
        <v>142</v>
      </c>
      <c r="C295" t="s">
        <v>149</v>
      </c>
      <c r="D295" t="s">
        <v>143</v>
      </c>
      <c r="E295" s="99">
        <v>93</v>
      </c>
      <c r="F295" t="s">
        <v>84</v>
      </c>
      <c r="G295" s="101">
        <v>99</v>
      </c>
      <c r="H295" t="s">
        <v>146</v>
      </c>
      <c r="I295" s="102" t="s">
        <v>150</v>
      </c>
    </row>
    <row r="296" spans="1:9">
      <c r="A296" t="s">
        <v>203</v>
      </c>
      <c r="B296" t="s">
        <v>142</v>
      </c>
      <c r="C296" t="s">
        <v>149</v>
      </c>
      <c r="D296" t="s">
        <v>143</v>
      </c>
      <c r="E296" s="99">
        <v>5</v>
      </c>
      <c r="F296" t="s">
        <v>25</v>
      </c>
      <c r="G296" s="103" t="s">
        <v>179</v>
      </c>
      <c r="H296" t="s">
        <v>144</v>
      </c>
      <c r="I296" s="102">
        <v>291</v>
      </c>
    </row>
    <row r="297" spans="1:9">
      <c r="A297" t="s">
        <v>203</v>
      </c>
      <c r="B297" t="s">
        <v>142</v>
      </c>
      <c r="C297" t="s">
        <v>149</v>
      </c>
      <c r="D297" t="s">
        <v>143</v>
      </c>
      <c r="E297" s="99">
        <v>6</v>
      </c>
      <c r="F297" t="s">
        <v>26</v>
      </c>
      <c r="G297" s="103" t="s">
        <v>179</v>
      </c>
      <c r="H297" t="s">
        <v>144</v>
      </c>
      <c r="I297" s="102">
        <v>260</v>
      </c>
    </row>
    <row r="298" spans="1:9">
      <c r="A298" t="s">
        <v>203</v>
      </c>
      <c r="B298" t="s">
        <v>142</v>
      </c>
      <c r="C298" t="s">
        <v>149</v>
      </c>
      <c r="D298" t="s">
        <v>143</v>
      </c>
      <c r="E298" s="99">
        <v>8</v>
      </c>
      <c r="F298" t="s">
        <v>27</v>
      </c>
      <c r="G298" s="103" t="s">
        <v>179</v>
      </c>
      <c r="H298" t="s">
        <v>144</v>
      </c>
      <c r="I298" s="102">
        <v>252</v>
      </c>
    </row>
    <row r="299" spans="1:9">
      <c r="A299" t="s">
        <v>203</v>
      </c>
      <c r="B299" t="s">
        <v>142</v>
      </c>
      <c r="C299" t="s">
        <v>149</v>
      </c>
      <c r="D299" t="s">
        <v>143</v>
      </c>
      <c r="E299" s="99">
        <v>10</v>
      </c>
      <c r="F299" t="s">
        <v>28</v>
      </c>
      <c r="G299" s="103" t="s">
        <v>179</v>
      </c>
      <c r="H299" t="s">
        <v>144</v>
      </c>
      <c r="I299" s="102">
        <v>30</v>
      </c>
    </row>
    <row r="300" spans="1:9">
      <c r="A300" t="s">
        <v>203</v>
      </c>
      <c r="B300" t="s">
        <v>142</v>
      </c>
      <c r="C300" t="s">
        <v>149</v>
      </c>
      <c r="D300" t="s">
        <v>143</v>
      </c>
      <c r="E300" s="99">
        <v>19</v>
      </c>
      <c r="F300" t="s">
        <v>29</v>
      </c>
      <c r="G300" s="103" t="s">
        <v>179</v>
      </c>
      <c r="H300" t="s">
        <v>144</v>
      </c>
      <c r="I300" s="102">
        <v>84</v>
      </c>
    </row>
    <row r="301" spans="1:9">
      <c r="A301" t="s">
        <v>203</v>
      </c>
      <c r="B301" t="s">
        <v>142</v>
      </c>
      <c r="C301" t="s">
        <v>149</v>
      </c>
      <c r="D301" t="s">
        <v>143</v>
      </c>
      <c r="E301" s="99">
        <v>20</v>
      </c>
      <c r="F301" t="s">
        <v>30</v>
      </c>
      <c r="G301" s="103" t="s">
        <v>179</v>
      </c>
      <c r="H301" t="s">
        <v>144</v>
      </c>
      <c r="I301" s="102">
        <v>245</v>
      </c>
    </row>
    <row r="302" spans="1:9">
      <c r="A302" t="s">
        <v>203</v>
      </c>
      <c r="B302" t="s">
        <v>142</v>
      </c>
      <c r="C302" t="s">
        <v>149</v>
      </c>
      <c r="D302" t="s">
        <v>143</v>
      </c>
      <c r="E302" s="99">
        <v>22</v>
      </c>
      <c r="F302" t="s">
        <v>31</v>
      </c>
      <c r="G302" s="103" t="s">
        <v>179</v>
      </c>
      <c r="H302" t="s">
        <v>144</v>
      </c>
      <c r="I302" s="102">
        <v>554</v>
      </c>
    </row>
    <row r="303" spans="1:9">
      <c r="A303" t="s">
        <v>203</v>
      </c>
      <c r="B303" t="s">
        <v>142</v>
      </c>
      <c r="C303" t="s">
        <v>149</v>
      </c>
      <c r="D303" t="s">
        <v>143</v>
      </c>
      <c r="E303" s="99">
        <v>23</v>
      </c>
      <c r="F303" t="s">
        <v>32</v>
      </c>
      <c r="G303" s="103" t="s">
        <v>179</v>
      </c>
      <c r="H303" t="s">
        <v>144</v>
      </c>
      <c r="I303" s="102">
        <v>1698</v>
      </c>
    </row>
    <row r="304" spans="1:9">
      <c r="A304" t="s">
        <v>203</v>
      </c>
      <c r="B304" t="s">
        <v>142</v>
      </c>
      <c r="C304" t="s">
        <v>149</v>
      </c>
      <c r="D304" t="s">
        <v>143</v>
      </c>
      <c r="E304" s="99">
        <v>27</v>
      </c>
      <c r="F304" t="s">
        <v>33</v>
      </c>
      <c r="G304" s="103" t="s">
        <v>179</v>
      </c>
      <c r="H304" t="s">
        <v>144</v>
      </c>
      <c r="I304" s="102">
        <v>260</v>
      </c>
    </row>
    <row r="305" spans="1:9">
      <c r="A305" t="s">
        <v>203</v>
      </c>
      <c r="B305" t="s">
        <v>142</v>
      </c>
      <c r="C305" t="s">
        <v>149</v>
      </c>
      <c r="D305" t="s">
        <v>143</v>
      </c>
      <c r="E305" s="99">
        <v>28</v>
      </c>
      <c r="F305" t="s">
        <v>34</v>
      </c>
      <c r="G305" s="103" t="s">
        <v>179</v>
      </c>
      <c r="H305" t="s">
        <v>144</v>
      </c>
      <c r="I305" s="102">
        <v>164</v>
      </c>
    </row>
    <row r="306" spans="1:9">
      <c r="A306" t="s">
        <v>203</v>
      </c>
      <c r="B306" t="s">
        <v>142</v>
      </c>
      <c r="C306" t="s">
        <v>149</v>
      </c>
      <c r="D306" t="s">
        <v>143</v>
      </c>
      <c r="E306" s="99">
        <v>33</v>
      </c>
      <c r="F306" t="s">
        <v>35</v>
      </c>
      <c r="G306" s="103" t="s">
        <v>179</v>
      </c>
      <c r="H306" t="s">
        <v>144</v>
      </c>
      <c r="I306" s="102">
        <v>1042</v>
      </c>
    </row>
    <row r="307" spans="1:9">
      <c r="A307" t="s">
        <v>203</v>
      </c>
      <c r="B307" t="s">
        <v>142</v>
      </c>
      <c r="C307" t="s">
        <v>149</v>
      </c>
      <c r="D307" t="s">
        <v>143</v>
      </c>
      <c r="E307" s="99">
        <v>34</v>
      </c>
      <c r="F307" t="s">
        <v>36</v>
      </c>
      <c r="G307" s="103" t="s">
        <v>179</v>
      </c>
      <c r="H307" t="s">
        <v>144</v>
      </c>
      <c r="I307" s="102">
        <v>1295</v>
      </c>
    </row>
    <row r="308" spans="1:9">
      <c r="A308" t="s">
        <v>203</v>
      </c>
      <c r="B308" t="s">
        <v>142</v>
      </c>
      <c r="C308" t="s">
        <v>149</v>
      </c>
      <c r="D308" t="s">
        <v>143</v>
      </c>
      <c r="E308" s="99">
        <v>35</v>
      </c>
      <c r="F308" t="s">
        <v>37</v>
      </c>
      <c r="G308" s="103" t="s">
        <v>179</v>
      </c>
      <c r="H308" t="s">
        <v>144</v>
      </c>
      <c r="I308" s="102">
        <v>1952</v>
      </c>
    </row>
    <row r="309" spans="1:9">
      <c r="A309" t="s">
        <v>203</v>
      </c>
      <c r="B309" t="s">
        <v>142</v>
      </c>
      <c r="C309" t="s">
        <v>149</v>
      </c>
      <c r="D309" t="s">
        <v>143</v>
      </c>
      <c r="E309" s="99">
        <v>36</v>
      </c>
      <c r="F309" t="s">
        <v>38</v>
      </c>
      <c r="G309" s="103" t="s">
        <v>179</v>
      </c>
      <c r="H309" t="s">
        <v>144</v>
      </c>
      <c r="I309" s="102">
        <v>5565</v>
      </c>
    </row>
    <row r="310" spans="1:9">
      <c r="A310" t="s">
        <v>203</v>
      </c>
      <c r="B310" t="s">
        <v>142</v>
      </c>
      <c r="C310" t="s">
        <v>149</v>
      </c>
      <c r="D310" t="s">
        <v>143</v>
      </c>
      <c r="E310" s="99">
        <v>37</v>
      </c>
      <c r="F310" t="s">
        <v>39</v>
      </c>
      <c r="G310" s="103" t="s">
        <v>179</v>
      </c>
      <c r="H310" t="s">
        <v>144</v>
      </c>
      <c r="I310" s="102">
        <v>1065</v>
      </c>
    </row>
    <row r="311" spans="1:9">
      <c r="A311" t="s">
        <v>203</v>
      </c>
      <c r="B311" t="s">
        <v>142</v>
      </c>
      <c r="C311" t="s">
        <v>149</v>
      </c>
      <c r="D311" t="s">
        <v>143</v>
      </c>
      <c r="E311" s="99">
        <v>38</v>
      </c>
      <c r="F311" t="s">
        <v>40</v>
      </c>
      <c r="G311" s="103" t="s">
        <v>179</v>
      </c>
      <c r="H311" t="s">
        <v>144</v>
      </c>
      <c r="I311" s="102">
        <v>1216</v>
      </c>
    </row>
    <row r="312" spans="1:9">
      <c r="A312" t="s">
        <v>203</v>
      </c>
      <c r="B312" t="s">
        <v>142</v>
      </c>
      <c r="C312" t="s">
        <v>149</v>
      </c>
      <c r="D312" t="s">
        <v>143</v>
      </c>
      <c r="E312" s="99">
        <v>39</v>
      </c>
      <c r="F312" t="s">
        <v>41</v>
      </c>
      <c r="G312" s="103" t="s">
        <v>179</v>
      </c>
      <c r="H312" t="s">
        <v>144</v>
      </c>
      <c r="I312" s="102">
        <v>3159</v>
      </c>
    </row>
    <row r="313" spans="1:9">
      <c r="A313" t="s">
        <v>203</v>
      </c>
      <c r="B313" t="s">
        <v>142</v>
      </c>
      <c r="C313" t="s">
        <v>149</v>
      </c>
      <c r="D313" t="s">
        <v>143</v>
      </c>
      <c r="E313" s="99">
        <v>40</v>
      </c>
      <c r="F313" t="s">
        <v>42</v>
      </c>
      <c r="G313" s="103" t="s">
        <v>179</v>
      </c>
      <c r="H313" t="s">
        <v>144</v>
      </c>
      <c r="I313" s="102">
        <v>590</v>
      </c>
    </row>
    <row r="314" spans="1:9">
      <c r="A314" t="s">
        <v>203</v>
      </c>
      <c r="B314" t="s">
        <v>142</v>
      </c>
      <c r="C314" t="s">
        <v>149</v>
      </c>
      <c r="D314" t="s">
        <v>143</v>
      </c>
      <c r="E314" s="99">
        <v>41</v>
      </c>
      <c r="F314" t="s">
        <v>43</v>
      </c>
      <c r="G314" s="103" t="s">
        <v>179</v>
      </c>
      <c r="H314" t="s">
        <v>144</v>
      </c>
      <c r="I314" s="102">
        <v>1671</v>
      </c>
    </row>
    <row r="315" spans="1:9">
      <c r="A315" t="s">
        <v>203</v>
      </c>
      <c r="B315" t="s">
        <v>142</v>
      </c>
      <c r="C315" t="s">
        <v>149</v>
      </c>
      <c r="D315" t="s">
        <v>143</v>
      </c>
      <c r="E315" s="99">
        <v>42</v>
      </c>
      <c r="F315" t="s">
        <v>44</v>
      </c>
      <c r="G315" s="103" t="s">
        <v>179</v>
      </c>
      <c r="H315" t="s">
        <v>144</v>
      </c>
      <c r="I315" s="102">
        <v>1080</v>
      </c>
    </row>
    <row r="316" spans="1:9">
      <c r="A316" t="s">
        <v>203</v>
      </c>
      <c r="B316" t="s">
        <v>142</v>
      </c>
      <c r="C316" t="s">
        <v>149</v>
      </c>
      <c r="D316" t="s">
        <v>143</v>
      </c>
      <c r="E316" s="99">
        <v>43</v>
      </c>
      <c r="F316" t="s">
        <v>45</v>
      </c>
      <c r="G316" s="103" t="s">
        <v>179</v>
      </c>
      <c r="H316" t="s">
        <v>144</v>
      </c>
      <c r="I316" s="102">
        <v>1843</v>
      </c>
    </row>
    <row r="317" spans="1:9">
      <c r="A317" t="s">
        <v>203</v>
      </c>
      <c r="B317" t="s">
        <v>142</v>
      </c>
      <c r="C317" t="s">
        <v>149</v>
      </c>
      <c r="D317" t="s">
        <v>143</v>
      </c>
      <c r="E317" s="99">
        <v>44</v>
      </c>
      <c r="F317" t="s">
        <v>46</v>
      </c>
      <c r="G317" s="103" t="s">
        <v>179</v>
      </c>
      <c r="H317" t="s">
        <v>144</v>
      </c>
      <c r="I317" s="102">
        <v>1105</v>
      </c>
    </row>
    <row r="318" spans="1:9">
      <c r="A318" t="s">
        <v>203</v>
      </c>
      <c r="B318" t="s">
        <v>142</v>
      </c>
      <c r="C318" t="s">
        <v>149</v>
      </c>
      <c r="D318" t="s">
        <v>143</v>
      </c>
      <c r="E318" s="99">
        <v>45</v>
      </c>
      <c r="F318" t="s">
        <v>47</v>
      </c>
      <c r="G318" s="103" t="s">
        <v>179</v>
      </c>
      <c r="H318" t="s">
        <v>144</v>
      </c>
      <c r="I318" s="102">
        <v>436</v>
      </c>
    </row>
    <row r="319" spans="1:9">
      <c r="A319" t="s">
        <v>203</v>
      </c>
      <c r="B319" t="s">
        <v>142</v>
      </c>
      <c r="C319" t="s">
        <v>149</v>
      </c>
      <c r="D319" t="s">
        <v>143</v>
      </c>
      <c r="E319" s="99">
        <v>46</v>
      </c>
      <c r="F319" t="s">
        <v>48</v>
      </c>
      <c r="G319" s="103" t="s">
        <v>179</v>
      </c>
      <c r="H319" t="s">
        <v>144</v>
      </c>
      <c r="I319" s="102">
        <v>261</v>
      </c>
    </row>
    <row r="320" spans="1:9">
      <c r="A320" t="s">
        <v>203</v>
      </c>
      <c r="B320" t="s">
        <v>142</v>
      </c>
      <c r="C320" t="s">
        <v>149</v>
      </c>
      <c r="D320" t="s">
        <v>143</v>
      </c>
      <c r="E320" s="99">
        <v>47</v>
      </c>
      <c r="F320" t="s">
        <v>189</v>
      </c>
      <c r="G320" s="103" t="s">
        <v>179</v>
      </c>
      <c r="H320" t="s">
        <v>144</v>
      </c>
      <c r="I320" s="102">
        <v>224</v>
      </c>
    </row>
    <row r="321" spans="1:9">
      <c r="A321" t="s">
        <v>203</v>
      </c>
      <c r="B321" t="s">
        <v>142</v>
      </c>
      <c r="C321" t="s">
        <v>149</v>
      </c>
      <c r="D321" t="s">
        <v>143</v>
      </c>
      <c r="E321" s="99">
        <v>48</v>
      </c>
      <c r="F321" t="s">
        <v>202</v>
      </c>
      <c r="G321" s="103" t="s">
        <v>179</v>
      </c>
      <c r="H321" t="s">
        <v>144</v>
      </c>
      <c r="I321" s="102">
        <v>337</v>
      </c>
    </row>
    <row r="322" spans="1:9">
      <c r="A322" t="s">
        <v>203</v>
      </c>
      <c r="B322" t="s">
        <v>142</v>
      </c>
      <c r="C322" t="s">
        <v>149</v>
      </c>
      <c r="D322" t="s">
        <v>143</v>
      </c>
      <c r="E322" s="99">
        <v>49</v>
      </c>
      <c r="F322" t="s">
        <v>51</v>
      </c>
      <c r="G322" s="103" t="s">
        <v>179</v>
      </c>
      <c r="H322" t="s">
        <v>144</v>
      </c>
      <c r="I322" s="102" t="s">
        <v>150</v>
      </c>
    </row>
    <row r="323" spans="1:9">
      <c r="A323" t="s">
        <v>203</v>
      </c>
      <c r="B323" t="s">
        <v>142</v>
      </c>
      <c r="C323" t="s">
        <v>149</v>
      </c>
      <c r="D323" t="s">
        <v>143</v>
      </c>
      <c r="E323" s="99">
        <v>50</v>
      </c>
      <c r="F323" t="s">
        <v>52</v>
      </c>
      <c r="G323" s="103" t="s">
        <v>179</v>
      </c>
      <c r="H323" t="s">
        <v>144</v>
      </c>
      <c r="I323" s="102">
        <v>24</v>
      </c>
    </row>
    <row r="324" spans="1:9">
      <c r="A324" t="s">
        <v>203</v>
      </c>
      <c r="B324" t="s">
        <v>142</v>
      </c>
      <c r="C324" t="s">
        <v>149</v>
      </c>
      <c r="D324" t="s">
        <v>143</v>
      </c>
      <c r="E324" s="99">
        <v>51</v>
      </c>
      <c r="F324" t="s">
        <v>53</v>
      </c>
      <c r="G324" s="103" t="s">
        <v>179</v>
      </c>
      <c r="H324" t="s">
        <v>144</v>
      </c>
      <c r="I324" s="102" t="s">
        <v>150</v>
      </c>
    </row>
    <row r="325" spans="1:9">
      <c r="A325" t="s">
        <v>203</v>
      </c>
      <c r="B325" t="s">
        <v>142</v>
      </c>
      <c r="C325" t="s">
        <v>149</v>
      </c>
      <c r="D325" t="s">
        <v>143</v>
      </c>
      <c r="E325" s="99">
        <v>52</v>
      </c>
      <c r="F325" t="s">
        <v>54</v>
      </c>
      <c r="G325" s="103" t="s">
        <v>179</v>
      </c>
      <c r="H325" t="s">
        <v>144</v>
      </c>
      <c r="I325" s="102" t="s">
        <v>150</v>
      </c>
    </row>
    <row r="326" spans="1:9">
      <c r="A326" t="s">
        <v>203</v>
      </c>
      <c r="B326" t="s">
        <v>142</v>
      </c>
      <c r="C326" t="s">
        <v>149</v>
      </c>
      <c r="D326" t="s">
        <v>143</v>
      </c>
      <c r="E326" s="99">
        <v>53</v>
      </c>
      <c r="F326" t="s">
        <v>55</v>
      </c>
      <c r="G326" s="103" t="s">
        <v>179</v>
      </c>
      <c r="H326" t="s">
        <v>144</v>
      </c>
      <c r="I326" s="102">
        <v>122</v>
      </c>
    </row>
    <row r="327" spans="1:9">
      <c r="A327" t="s">
        <v>203</v>
      </c>
      <c r="B327" t="s">
        <v>142</v>
      </c>
      <c r="C327" t="s">
        <v>149</v>
      </c>
      <c r="D327" t="s">
        <v>143</v>
      </c>
      <c r="E327" s="99">
        <v>54</v>
      </c>
      <c r="F327" t="s">
        <v>56</v>
      </c>
      <c r="G327" s="103" t="s">
        <v>179</v>
      </c>
      <c r="H327" t="s">
        <v>144</v>
      </c>
      <c r="I327" s="102">
        <v>89</v>
      </c>
    </row>
    <row r="328" spans="1:9">
      <c r="A328" t="s">
        <v>203</v>
      </c>
      <c r="B328" t="s">
        <v>142</v>
      </c>
      <c r="C328" t="s">
        <v>149</v>
      </c>
      <c r="D328" t="s">
        <v>143</v>
      </c>
      <c r="E328" s="99">
        <v>57</v>
      </c>
      <c r="F328" t="s">
        <v>57</v>
      </c>
      <c r="G328" s="103" t="s">
        <v>179</v>
      </c>
      <c r="H328" t="s">
        <v>144</v>
      </c>
      <c r="I328" s="102">
        <v>720</v>
      </c>
    </row>
    <row r="329" spans="1:9">
      <c r="A329" t="s">
        <v>203</v>
      </c>
      <c r="B329" t="s">
        <v>142</v>
      </c>
      <c r="C329" t="s">
        <v>149</v>
      </c>
      <c r="D329" t="s">
        <v>143</v>
      </c>
      <c r="E329" s="99">
        <v>58</v>
      </c>
      <c r="F329" t="s">
        <v>58</v>
      </c>
      <c r="G329" s="103" t="s">
        <v>179</v>
      </c>
      <c r="H329" t="s">
        <v>144</v>
      </c>
      <c r="I329" s="102">
        <v>138</v>
      </c>
    </row>
    <row r="330" spans="1:9">
      <c r="A330" t="s">
        <v>203</v>
      </c>
      <c r="B330" t="s">
        <v>142</v>
      </c>
      <c r="C330" t="s">
        <v>149</v>
      </c>
      <c r="D330" t="s">
        <v>143</v>
      </c>
      <c r="E330" s="99">
        <v>59</v>
      </c>
      <c r="F330" t="s">
        <v>59</v>
      </c>
      <c r="G330" s="103" t="s">
        <v>179</v>
      </c>
      <c r="H330" t="s">
        <v>144</v>
      </c>
      <c r="I330" s="102">
        <v>192</v>
      </c>
    </row>
    <row r="331" spans="1:9">
      <c r="A331" t="s">
        <v>203</v>
      </c>
      <c r="B331" t="s">
        <v>142</v>
      </c>
      <c r="C331" t="s">
        <v>149</v>
      </c>
      <c r="D331" t="s">
        <v>143</v>
      </c>
      <c r="E331" s="99">
        <v>60</v>
      </c>
      <c r="F331" t="s">
        <v>60</v>
      </c>
      <c r="G331" s="103" t="s">
        <v>179</v>
      </c>
      <c r="H331" t="s">
        <v>144</v>
      </c>
      <c r="I331" s="102">
        <v>434</v>
      </c>
    </row>
    <row r="332" spans="1:9">
      <c r="A332" t="s">
        <v>203</v>
      </c>
      <c r="B332" t="s">
        <v>142</v>
      </c>
      <c r="C332" t="s">
        <v>149</v>
      </c>
      <c r="D332" t="s">
        <v>143</v>
      </c>
      <c r="E332" s="99">
        <v>61</v>
      </c>
      <c r="F332" t="s">
        <v>61</v>
      </c>
      <c r="G332" s="103" t="s">
        <v>179</v>
      </c>
      <c r="H332" t="s">
        <v>144</v>
      </c>
      <c r="I332" s="102">
        <v>1183</v>
      </c>
    </row>
    <row r="333" spans="1:9">
      <c r="A333" t="s">
        <v>203</v>
      </c>
      <c r="B333" t="s">
        <v>142</v>
      </c>
      <c r="C333" t="s">
        <v>149</v>
      </c>
      <c r="D333" t="s">
        <v>143</v>
      </c>
      <c r="E333" s="99">
        <v>62</v>
      </c>
      <c r="F333" t="s">
        <v>62</v>
      </c>
      <c r="G333" s="103" t="s">
        <v>179</v>
      </c>
      <c r="H333" t="s">
        <v>144</v>
      </c>
      <c r="I333" s="102">
        <v>1031</v>
      </c>
    </row>
    <row r="334" spans="1:9">
      <c r="A334" t="s">
        <v>203</v>
      </c>
      <c r="B334" t="s">
        <v>142</v>
      </c>
      <c r="C334" t="s">
        <v>149</v>
      </c>
      <c r="D334" t="s">
        <v>143</v>
      </c>
      <c r="E334" s="99">
        <v>63</v>
      </c>
      <c r="F334" t="s">
        <v>63</v>
      </c>
      <c r="G334" s="103" t="s">
        <v>179</v>
      </c>
      <c r="H334" t="s">
        <v>144</v>
      </c>
      <c r="I334" s="102">
        <v>413</v>
      </c>
    </row>
    <row r="335" spans="1:9">
      <c r="A335" t="s">
        <v>203</v>
      </c>
      <c r="B335" t="s">
        <v>142</v>
      </c>
      <c r="C335" t="s">
        <v>149</v>
      </c>
      <c r="D335" t="s">
        <v>143</v>
      </c>
      <c r="E335" s="99">
        <v>64</v>
      </c>
      <c r="F335" t="s">
        <v>64</v>
      </c>
      <c r="G335" s="103" t="s">
        <v>179</v>
      </c>
      <c r="H335" t="s">
        <v>144</v>
      </c>
      <c r="I335" s="102">
        <v>100</v>
      </c>
    </row>
    <row r="336" spans="1:9">
      <c r="A336" t="s">
        <v>203</v>
      </c>
      <c r="B336" t="s">
        <v>142</v>
      </c>
      <c r="C336" t="s">
        <v>149</v>
      </c>
      <c r="D336" t="s">
        <v>143</v>
      </c>
      <c r="E336" s="99">
        <v>67</v>
      </c>
      <c r="F336" t="s">
        <v>65</v>
      </c>
      <c r="G336" s="103" t="s">
        <v>179</v>
      </c>
      <c r="H336" t="s">
        <v>144</v>
      </c>
      <c r="I336" s="102">
        <v>361</v>
      </c>
    </row>
    <row r="337" spans="1:9">
      <c r="A337" t="s">
        <v>203</v>
      </c>
      <c r="B337" t="s">
        <v>142</v>
      </c>
      <c r="C337" t="s">
        <v>149</v>
      </c>
      <c r="D337" t="s">
        <v>143</v>
      </c>
      <c r="E337" s="99">
        <v>68</v>
      </c>
      <c r="F337" t="s">
        <v>66</v>
      </c>
      <c r="G337" s="103" t="s">
        <v>179</v>
      </c>
      <c r="H337" t="s">
        <v>144</v>
      </c>
      <c r="I337" s="102">
        <v>961</v>
      </c>
    </row>
    <row r="338" spans="1:9">
      <c r="A338" t="s">
        <v>203</v>
      </c>
      <c r="B338" t="s">
        <v>142</v>
      </c>
      <c r="C338" t="s">
        <v>149</v>
      </c>
      <c r="D338" t="s">
        <v>143</v>
      </c>
      <c r="E338" s="99">
        <v>69</v>
      </c>
      <c r="F338" t="s">
        <v>67</v>
      </c>
      <c r="G338" s="103" t="s">
        <v>179</v>
      </c>
      <c r="H338" t="s">
        <v>144</v>
      </c>
      <c r="I338" s="102">
        <v>226</v>
      </c>
    </row>
    <row r="339" spans="1:9">
      <c r="A339" t="s">
        <v>203</v>
      </c>
      <c r="B339" t="s">
        <v>142</v>
      </c>
      <c r="C339" t="s">
        <v>149</v>
      </c>
      <c r="D339" t="s">
        <v>143</v>
      </c>
      <c r="E339" s="99">
        <v>70</v>
      </c>
      <c r="F339" t="s">
        <v>151</v>
      </c>
      <c r="G339" s="103" t="s">
        <v>179</v>
      </c>
      <c r="H339" t="s">
        <v>144</v>
      </c>
      <c r="I339" s="102">
        <v>244</v>
      </c>
    </row>
    <row r="340" spans="1:9">
      <c r="A340" t="s">
        <v>203</v>
      </c>
      <c r="B340" t="s">
        <v>142</v>
      </c>
      <c r="C340" t="s">
        <v>149</v>
      </c>
      <c r="D340" t="s">
        <v>143</v>
      </c>
      <c r="E340" s="99">
        <v>71</v>
      </c>
      <c r="F340" t="s">
        <v>69</v>
      </c>
      <c r="G340" s="103" t="s">
        <v>179</v>
      </c>
      <c r="H340" t="s">
        <v>144</v>
      </c>
      <c r="I340" s="102">
        <v>669</v>
      </c>
    </row>
    <row r="341" spans="1:9">
      <c r="A341" t="s">
        <v>203</v>
      </c>
      <c r="B341" t="s">
        <v>142</v>
      </c>
      <c r="C341" t="s">
        <v>149</v>
      </c>
      <c r="D341" t="s">
        <v>143</v>
      </c>
      <c r="E341" s="99">
        <v>72</v>
      </c>
      <c r="F341" t="s">
        <v>70</v>
      </c>
      <c r="G341" s="103" t="s">
        <v>179</v>
      </c>
      <c r="H341" t="s">
        <v>144</v>
      </c>
      <c r="I341" s="102">
        <v>343</v>
      </c>
    </row>
    <row r="342" spans="1:9">
      <c r="A342" t="s">
        <v>203</v>
      </c>
      <c r="B342" t="s">
        <v>142</v>
      </c>
      <c r="C342" t="s">
        <v>149</v>
      </c>
      <c r="D342" t="s">
        <v>143</v>
      </c>
      <c r="E342" s="99">
        <v>73</v>
      </c>
      <c r="F342" t="s">
        <v>190</v>
      </c>
      <c r="G342" s="103" t="s">
        <v>179</v>
      </c>
      <c r="H342" t="s">
        <v>144</v>
      </c>
      <c r="I342" s="102">
        <v>1038</v>
      </c>
    </row>
    <row r="343" spans="1:9">
      <c r="A343" t="s">
        <v>203</v>
      </c>
      <c r="B343" t="s">
        <v>142</v>
      </c>
      <c r="C343" t="s">
        <v>149</v>
      </c>
      <c r="D343" t="s">
        <v>143</v>
      </c>
      <c r="E343" s="99">
        <v>74</v>
      </c>
      <c r="F343" t="s">
        <v>72</v>
      </c>
      <c r="G343" s="103" t="s">
        <v>179</v>
      </c>
      <c r="H343" t="s">
        <v>144</v>
      </c>
      <c r="I343" s="102">
        <v>79</v>
      </c>
    </row>
    <row r="344" spans="1:9">
      <c r="A344" t="s">
        <v>203</v>
      </c>
      <c r="B344" t="s">
        <v>142</v>
      </c>
      <c r="C344" t="s">
        <v>149</v>
      </c>
      <c r="D344" t="s">
        <v>143</v>
      </c>
      <c r="E344" s="99">
        <v>75</v>
      </c>
      <c r="F344" t="s">
        <v>73</v>
      </c>
      <c r="G344" s="103" t="s">
        <v>179</v>
      </c>
      <c r="H344" t="s">
        <v>144</v>
      </c>
      <c r="I344" s="102">
        <v>460</v>
      </c>
    </row>
    <row r="345" spans="1:9">
      <c r="A345" t="s">
        <v>203</v>
      </c>
      <c r="B345" t="s">
        <v>142</v>
      </c>
      <c r="C345" t="s">
        <v>149</v>
      </c>
      <c r="D345" t="s">
        <v>143</v>
      </c>
      <c r="E345" s="99">
        <v>78</v>
      </c>
      <c r="F345" t="s">
        <v>74</v>
      </c>
      <c r="G345" s="103" t="s">
        <v>179</v>
      </c>
      <c r="H345" t="s">
        <v>144</v>
      </c>
      <c r="I345" s="102">
        <v>138</v>
      </c>
    </row>
    <row r="346" spans="1:9">
      <c r="A346" t="s">
        <v>203</v>
      </c>
      <c r="B346" t="s">
        <v>142</v>
      </c>
      <c r="C346" t="s">
        <v>149</v>
      </c>
      <c r="D346" t="s">
        <v>143</v>
      </c>
      <c r="E346" s="99">
        <v>79</v>
      </c>
      <c r="F346" t="s">
        <v>75</v>
      </c>
      <c r="G346" s="103" t="s">
        <v>179</v>
      </c>
      <c r="H346" t="s">
        <v>144</v>
      </c>
      <c r="I346" s="102">
        <v>472</v>
      </c>
    </row>
    <row r="347" spans="1:9">
      <c r="A347" t="s">
        <v>203</v>
      </c>
      <c r="B347" t="s">
        <v>142</v>
      </c>
      <c r="C347" t="s">
        <v>149</v>
      </c>
      <c r="D347" t="s">
        <v>143</v>
      </c>
      <c r="E347" s="99">
        <v>81</v>
      </c>
      <c r="F347" t="s">
        <v>76</v>
      </c>
      <c r="G347" s="103" t="s">
        <v>179</v>
      </c>
      <c r="H347" t="s">
        <v>144</v>
      </c>
      <c r="I347" s="102">
        <v>22</v>
      </c>
    </row>
    <row r="348" spans="1:9">
      <c r="A348" t="s">
        <v>203</v>
      </c>
      <c r="B348" t="s">
        <v>142</v>
      </c>
      <c r="C348" t="s">
        <v>149</v>
      </c>
      <c r="D348" t="s">
        <v>143</v>
      </c>
      <c r="E348" s="99">
        <v>82</v>
      </c>
      <c r="F348" t="s">
        <v>77</v>
      </c>
      <c r="G348" s="103" t="s">
        <v>179</v>
      </c>
      <c r="H348" t="s">
        <v>144</v>
      </c>
      <c r="I348" s="102">
        <v>267</v>
      </c>
    </row>
    <row r="349" spans="1:9">
      <c r="A349" t="s">
        <v>203</v>
      </c>
      <c r="B349" t="s">
        <v>142</v>
      </c>
      <c r="C349" t="s">
        <v>149</v>
      </c>
      <c r="D349" t="s">
        <v>143</v>
      </c>
      <c r="E349" s="99">
        <v>83</v>
      </c>
      <c r="F349" t="s">
        <v>78</v>
      </c>
      <c r="G349" s="103" t="s">
        <v>179</v>
      </c>
      <c r="H349" t="s">
        <v>144</v>
      </c>
      <c r="I349" s="102">
        <v>390</v>
      </c>
    </row>
    <row r="350" spans="1:9">
      <c r="A350" t="s">
        <v>203</v>
      </c>
      <c r="B350" t="s">
        <v>142</v>
      </c>
      <c r="C350" t="s">
        <v>149</v>
      </c>
      <c r="D350" t="s">
        <v>143</v>
      </c>
      <c r="E350" s="99">
        <v>84</v>
      </c>
      <c r="F350" t="s">
        <v>79</v>
      </c>
      <c r="G350" s="103" t="s">
        <v>179</v>
      </c>
      <c r="H350" t="s">
        <v>144</v>
      </c>
      <c r="I350" s="102" t="s">
        <v>150</v>
      </c>
    </row>
    <row r="351" spans="1:9">
      <c r="A351" t="s">
        <v>203</v>
      </c>
      <c r="B351" t="s">
        <v>142</v>
      </c>
      <c r="C351" t="s">
        <v>149</v>
      </c>
      <c r="D351" t="s">
        <v>143</v>
      </c>
      <c r="E351" s="99">
        <v>85</v>
      </c>
      <c r="F351" t="s">
        <v>80</v>
      </c>
      <c r="G351" s="103" t="s">
        <v>179</v>
      </c>
      <c r="H351" t="s">
        <v>144</v>
      </c>
      <c r="I351" s="102">
        <v>60</v>
      </c>
    </row>
    <row r="352" spans="1:9">
      <c r="A352" t="s">
        <v>203</v>
      </c>
      <c r="B352" t="s">
        <v>142</v>
      </c>
      <c r="C352" t="s">
        <v>149</v>
      </c>
      <c r="D352" t="s">
        <v>143</v>
      </c>
      <c r="E352" s="99">
        <v>87</v>
      </c>
      <c r="F352" t="s">
        <v>81</v>
      </c>
      <c r="G352" s="103" t="s">
        <v>179</v>
      </c>
      <c r="H352" t="s">
        <v>144</v>
      </c>
      <c r="I352" s="102">
        <v>21</v>
      </c>
    </row>
    <row r="353" spans="1:9">
      <c r="A353" t="s">
        <v>203</v>
      </c>
      <c r="B353" t="s">
        <v>142</v>
      </c>
      <c r="C353" t="s">
        <v>149</v>
      </c>
      <c r="D353" t="s">
        <v>143</v>
      </c>
      <c r="E353" s="99">
        <v>91</v>
      </c>
      <c r="F353" t="s">
        <v>82</v>
      </c>
      <c r="G353" s="103" t="s">
        <v>179</v>
      </c>
      <c r="H353" t="s">
        <v>144</v>
      </c>
      <c r="I353" s="102">
        <v>151</v>
      </c>
    </row>
    <row r="354" spans="1:9">
      <c r="A354" t="s">
        <v>203</v>
      </c>
      <c r="B354" t="s">
        <v>142</v>
      </c>
      <c r="C354" t="s">
        <v>149</v>
      </c>
      <c r="D354" t="s">
        <v>143</v>
      </c>
      <c r="E354" s="99">
        <v>92</v>
      </c>
      <c r="F354" t="s">
        <v>83</v>
      </c>
      <c r="G354" s="103" t="s">
        <v>179</v>
      </c>
      <c r="H354" t="s">
        <v>144</v>
      </c>
      <c r="I354" s="102">
        <v>13</v>
      </c>
    </row>
    <row r="355" spans="1:9">
      <c r="A355" t="s">
        <v>203</v>
      </c>
      <c r="B355" t="s">
        <v>142</v>
      </c>
      <c r="C355" t="s">
        <v>149</v>
      </c>
      <c r="D355" t="s">
        <v>143</v>
      </c>
      <c r="E355" s="99">
        <v>93</v>
      </c>
      <c r="F355" t="s">
        <v>84</v>
      </c>
      <c r="G355" s="103" t="s">
        <v>179</v>
      </c>
      <c r="H355" t="s">
        <v>144</v>
      </c>
      <c r="I355" s="102">
        <v>497</v>
      </c>
    </row>
    <row r="356" spans="1:9">
      <c r="A356" t="s">
        <v>203</v>
      </c>
      <c r="B356" t="s">
        <v>142</v>
      </c>
      <c r="C356" t="s">
        <v>149</v>
      </c>
      <c r="D356" t="s">
        <v>143</v>
      </c>
      <c r="E356" s="99">
        <v>5</v>
      </c>
      <c r="F356" t="s">
        <v>25</v>
      </c>
      <c r="G356" s="103" t="s">
        <v>180</v>
      </c>
      <c r="H356" t="s">
        <v>144</v>
      </c>
      <c r="I356" s="102">
        <v>312</v>
      </c>
    </row>
    <row r="357" spans="1:9">
      <c r="A357" t="s">
        <v>203</v>
      </c>
      <c r="B357" t="s">
        <v>142</v>
      </c>
      <c r="C357" t="s">
        <v>149</v>
      </c>
      <c r="D357" t="s">
        <v>143</v>
      </c>
      <c r="E357" s="99">
        <v>6</v>
      </c>
      <c r="F357" t="s">
        <v>26</v>
      </c>
      <c r="G357" s="103" t="s">
        <v>180</v>
      </c>
      <c r="H357" t="s">
        <v>144</v>
      </c>
      <c r="I357" s="102" t="s">
        <v>150</v>
      </c>
    </row>
    <row r="358" spans="1:9">
      <c r="A358" t="s">
        <v>203</v>
      </c>
      <c r="B358" t="s">
        <v>142</v>
      </c>
      <c r="C358" t="s">
        <v>149</v>
      </c>
      <c r="D358" t="s">
        <v>143</v>
      </c>
      <c r="E358" s="99">
        <v>8</v>
      </c>
      <c r="F358" t="s">
        <v>27</v>
      </c>
      <c r="G358" s="103" t="s">
        <v>180</v>
      </c>
      <c r="H358" t="s">
        <v>144</v>
      </c>
      <c r="I358" s="102">
        <v>270</v>
      </c>
    </row>
    <row r="359" spans="1:9">
      <c r="A359" t="s">
        <v>203</v>
      </c>
      <c r="B359" t="s">
        <v>142</v>
      </c>
      <c r="C359" t="s">
        <v>149</v>
      </c>
      <c r="D359" t="s">
        <v>143</v>
      </c>
      <c r="E359" s="99">
        <v>10</v>
      </c>
      <c r="F359" t="s">
        <v>28</v>
      </c>
      <c r="G359" s="103" t="s">
        <v>180</v>
      </c>
      <c r="H359" t="s">
        <v>144</v>
      </c>
      <c r="I359" s="102">
        <v>28</v>
      </c>
    </row>
    <row r="360" spans="1:9">
      <c r="A360" t="s">
        <v>203</v>
      </c>
      <c r="B360" t="s">
        <v>142</v>
      </c>
      <c r="C360" t="s">
        <v>149</v>
      </c>
      <c r="D360" t="s">
        <v>143</v>
      </c>
      <c r="E360" s="99">
        <v>19</v>
      </c>
      <c r="F360" t="s">
        <v>29</v>
      </c>
      <c r="G360" s="103" t="s">
        <v>180</v>
      </c>
      <c r="H360" t="s">
        <v>144</v>
      </c>
      <c r="I360" s="102">
        <v>79</v>
      </c>
    </row>
    <row r="361" spans="1:9">
      <c r="A361" t="s">
        <v>203</v>
      </c>
      <c r="B361" t="s">
        <v>142</v>
      </c>
      <c r="C361" t="s">
        <v>149</v>
      </c>
      <c r="D361" t="s">
        <v>143</v>
      </c>
      <c r="E361" s="99">
        <v>20</v>
      </c>
      <c r="F361" t="s">
        <v>30</v>
      </c>
      <c r="G361" s="103" t="s">
        <v>180</v>
      </c>
      <c r="H361" t="s">
        <v>144</v>
      </c>
      <c r="I361" s="102">
        <v>223</v>
      </c>
    </row>
    <row r="362" spans="1:9">
      <c r="A362" t="s">
        <v>203</v>
      </c>
      <c r="B362" t="s">
        <v>142</v>
      </c>
      <c r="C362" t="s">
        <v>149</v>
      </c>
      <c r="D362" t="s">
        <v>143</v>
      </c>
      <c r="E362" s="99">
        <v>22</v>
      </c>
      <c r="F362" t="s">
        <v>31</v>
      </c>
      <c r="G362" s="103" t="s">
        <v>180</v>
      </c>
      <c r="H362" t="s">
        <v>144</v>
      </c>
      <c r="I362" s="102">
        <v>555</v>
      </c>
    </row>
    <row r="363" spans="1:9">
      <c r="A363" t="s">
        <v>203</v>
      </c>
      <c r="B363" t="s">
        <v>142</v>
      </c>
      <c r="C363" t="s">
        <v>149</v>
      </c>
      <c r="D363" t="s">
        <v>143</v>
      </c>
      <c r="E363" s="99">
        <v>23</v>
      </c>
      <c r="F363" t="s">
        <v>32</v>
      </c>
      <c r="G363" s="103" t="s">
        <v>180</v>
      </c>
      <c r="H363" t="s">
        <v>144</v>
      </c>
      <c r="I363" s="102">
        <v>1672</v>
      </c>
    </row>
    <row r="364" spans="1:9">
      <c r="A364" t="s">
        <v>203</v>
      </c>
      <c r="B364" t="s">
        <v>142</v>
      </c>
      <c r="C364" t="s">
        <v>149</v>
      </c>
      <c r="D364" t="s">
        <v>143</v>
      </c>
      <c r="E364" s="99">
        <v>27</v>
      </c>
      <c r="F364" t="s">
        <v>33</v>
      </c>
      <c r="G364" s="103" t="s">
        <v>180</v>
      </c>
      <c r="H364" t="s">
        <v>144</v>
      </c>
      <c r="I364" s="102">
        <v>271</v>
      </c>
    </row>
    <row r="365" spans="1:9">
      <c r="A365" t="s">
        <v>203</v>
      </c>
      <c r="B365" t="s">
        <v>142</v>
      </c>
      <c r="C365" t="s">
        <v>149</v>
      </c>
      <c r="D365" t="s">
        <v>143</v>
      </c>
      <c r="E365" s="99">
        <v>28</v>
      </c>
      <c r="F365" t="s">
        <v>34</v>
      </c>
      <c r="G365" s="103" t="s">
        <v>180</v>
      </c>
      <c r="H365" t="s">
        <v>144</v>
      </c>
      <c r="I365" s="102">
        <v>171</v>
      </c>
    </row>
    <row r="366" spans="1:9">
      <c r="A366" t="s">
        <v>203</v>
      </c>
      <c r="B366" t="s">
        <v>142</v>
      </c>
      <c r="C366" t="s">
        <v>149</v>
      </c>
      <c r="D366" t="s">
        <v>143</v>
      </c>
      <c r="E366" s="99">
        <v>33</v>
      </c>
      <c r="F366" t="s">
        <v>35</v>
      </c>
      <c r="G366" s="103" t="s">
        <v>180</v>
      </c>
      <c r="H366" t="s">
        <v>144</v>
      </c>
      <c r="I366" s="102">
        <v>1074</v>
      </c>
    </row>
    <row r="367" spans="1:9">
      <c r="A367" t="s">
        <v>203</v>
      </c>
      <c r="B367" t="s">
        <v>142</v>
      </c>
      <c r="C367" t="s">
        <v>149</v>
      </c>
      <c r="D367" t="s">
        <v>143</v>
      </c>
      <c r="E367" s="99">
        <v>34</v>
      </c>
      <c r="F367" t="s">
        <v>36</v>
      </c>
      <c r="G367" s="103" t="s">
        <v>180</v>
      </c>
      <c r="H367" t="s">
        <v>144</v>
      </c>
      <c r="I367" s="102">
        <v>1321</v>
      </c>
    </row>
    <row r="368" spans="1:9">
      <c r="A368" t="s">
        <v>203</v>
      </c>
      <c r="B368" t="s">
        <v>142</v>
      </c>
      <c r="C368" t="s">
        <v>149</v>
      </c>
      <c r="D368" t="s">
        <v>143</v>
      </c>
      <c r="E368" s="99">
        <v>35</v>
      </c>
      <c r="F368" t="s">
        <v>37</v>
      </c>
      <c r="G368" s="103" t="s">
        <v>180</v>
      </c>
      <c r="H368" t="s">
        <v>144</v>
      </c>
      <c r="I368" s="102">
        <v>1981</v>
      </c>
    </row>
    <row r="369" spans="1:9">
      <c r="A369" t="s">
        <v>203</v>
      </c>
      <c r="B369" t="s">
        <v>142</v>
      </c>
      <c r="C369" t="s">
        <v>149</v>
      </c>
      <c r="D369" t="s">
        <v>143</v>
      </c>
      <c r="E369" s="99">
        <v>36</v>
      </c>
      <c r="F369" t="s">
        <v>38</v>
      </c>
      <c r="G369" s="103" t="s">
        <v>180</v>
      </c>
      <c r="H369" t="s">
        <v>144</v>
      </c>
      <c r="I369" s="102">
        <v>5548</v>
      </c>
    </row>
    <row r="370" spans="1:9">
      <c r="A370" t="s">
        <v>203</v>
      </c>
      <c r="B370" t="s">
        <v>142</v>
      </c>
      <c r="C370" t="s">
        <v>149</v>
      </c>
      <c r="D370" t="s">
        <v>143</v>
      </c>
      <c r="E370" s="99">
        <v>37</v>
      </c>
      <c r="F370" t="s">
        <v>39</v>
      </c>
      <c r="G370" s="103" t="s">
        <v>180</v>
      </c>
      <c r="H370" t="s">
        <v>144</v>
      </c>
      <c r="I370" s="102">
        <v>1063</v>
      </c>
    </row>
    <row r="371" spans="1:9">
      <c r="A371" t="s">
        <v>203</v>
      </c>
      <c r="B371" t="s">
        <v>142</v>
      </c>
      <c r="C371" t="s">
        <v>149</v>
      </c>
      <c r="D371" t="s">
        <v>143</v>
      </c>
      <c r="E371" s="99">
        <v>38</v>
      </c>
      <c r="F371" t="s">
        <v>40</v>
      </c>
      <c r="G371" s="103" t="s">
        <v>180</v>
      </c>
      <c r="H371" t="s">
        <v>144</v>
      </c>
      <c r="I371" s="102">
        <v>1304</v>
      </c>
    </row>
    <row r="372" spans="1:9">
      <c r="A372" t="s">
        <v>203</v>
      </c>
      <c r="B372" t="s">
        <v>142</v>
      </c>
      <c r="C372" t="s">
        <v>149</v>
      </c>
      <c r="D372" t="s">
        <v>143</v>
      </c>
      <c r="E372" s="99">
        <v>39</v>
      </c>
      <c r="F372" t="s">
        <v>41</v>
      </c>
      <c r="G372" s="103" t="s">
        <v>180</v>
      </c>
      <c r="H372" t="s">
        <v>144</v>
      </c>
      <c r="I372" s="102">
        <v>3269</v>
      </c>
    </row>
    <row r="373" spans="1:9">
      <c r="A373" t="s">
        <v>203</v>
      </c>
      <c r="B373" t="s">
        <v>142</v>
      </c>
      <c r="C373" t="s">
        <v>149</v>
      </c>
      <c r="D373" t="s">
        <v>143</v>
      </c>
      <c r="E373" s="99">
        <v>40</v>
      </c>
      <c r="F373" t="s">
        <v>42</v>
      </c>
      <c r="G373" s="103" t="s">
        <v>180</v>
      </c>
      <c r="H373" t="s">
        <v>144</v>
      </c>
      <c r="I373" s="102">
        <v>591</v>
      </c>
    </row>
    <row r="374" spans="1:9">
      <c r="A374" t="s">
        <v>203</v>
      </c>
      <c r="B374" t="s">
        <v>142</v>
      </c>
      <c r="C374" t="s">
        <v>149</v>
      </c>
      <c r="D374" t="s">
        <v>143</v>
      </c>
      <c r="E374" s="99">
        <v>41</v>
      </c>
      <c r="F374" t="s">
        <v>43</v>
      </c>
      <c r="G374" s="103" t="s">
        <v>180</v>
      </c>
      <c r="H374" t="s">
        <v>144</v>
      </c>
      <c r="I374" s="102">
        <v>1784</v>
      </c>
    </row>
    <row r="375" spans="1:9">
      <c r="A375" t="s">
        <v>203</v>
      </c>
      <c r="B375" t="s">
        <v>142</v>
      </c>
      <c r="C375" t="s">
        <v>149</v>
      </c>
      <c r="D375" t="s">
        <v>143</v>
      </c>
      <c r="E375" s="99">
        <v>42</v>
      </c>
      <c r="F375" t="s">
        <v>44</v>
      </c>
      <c r="G375" s="103" t="s">
        <v>180</v>
      </c>
      <c r="H375" t="s">
        <v>144</v>
      </c>
      <c r="I375" s="102">
        <v>1093</v>
      </c>
    </row>
    <row r="376" spans="1:9">
      <c r="A376" t="s">
        <v>203</v>
      </c>
      <c r="B376" t="s">
        <v>142</v>
      </c>
      <c r="C376" t="s">
        <v>149</v>
      </c>
      <c r="D376" t="s">
        <v>143</v>
      </c>
      <c r="E376" s="99">
        <v>43</v>
      </c>
      <c r="F376" t="s">
        <v>45</v>
      </c>
      <c r="G376" s="103" t="s">
        <v>180</v>
      </c>
      <c r="H376" t="s">
        <v>144</v>
      </c>
      <c r="I376" s="102">
        <v>1992</v>
      </c>
    </row>
    <row r="377" spans="1:9">
      <c r="A377" t="s">
        <v>203</v>
      </c>
      <c r="B377" t="s">
        <v>142</v>
      </c>
      <c r="C377" t="s">
        <v>149</v>
      </c>
      <c r="D377" t="s">
        <v>143</v>
      </c>
      <c r="E377" s="99">
        <v>44</v>
      </c>
      <c r="F377" t="s">
        <v>46</v>
      </c>
      <c r="G377" s="103" t="s">
        <v>180</v>
      </c>
      <c r="H377" t="s">
        <v>144</v>
      </c>
      <c r="I377" s="102">
        <v>1085</v>
      </c>
    </row>
    <row r="378" spans="1:9">
      <c r="A378" t="s">
        <v>203</v>
      </c>
      <c r="B378" t="s">
        <v>142</v>
      </c>
      <c r="C378" t="s">
        <v>149</v>
      </c>
      <c r="D378" t="s">
        <v>143</v>
      </c>
      <c r="E378" s="99">
        <v>45</v>
      </c>
      <c r="F378" t="s">
        <v>47</v>
      </c>
      <c r="G378" s="103" t="s">
        <v>180</v>
      </c>
      <c r="H378" t="s">
        <v>144</v>
      </c>
      <c r="I378" s="102">
        <v>453</v>
      </c>
    </row>
    <row r="379" spans="1:9">
      <c r="A379" t="s">
        <v>203</v>
      </c>
      <c r="B379" t="s">
        <v>142</v>
      </c>
      <c r="C379" t="s">
        <v>149</v>
      </c>
      <c r="D379" t="s">
        <v>143</v>
      </c>
      <c r="E379" s="99">
        <v>46</v>
      </c>
      <c r="F379" t="s">
        <v>48</v>
      </c>
      <c r="G379" s="103" t="s">
        <v>180</v>
      </c>
      <c r="H379" t="s">
        <v>144</v>
      </c>
      <c r="I379" s="102">
        <v>237</v>
      </c>
    </row>
    <row r="380" spans="1:9">
      <c r="A380" t="s">
        <v>203</v>
      </c>
      <c r="B380" t="s">
        <v>142</v>
      </c>
      <c r="C380" t="s">
        <v>149</v>
      </c>
      <c r="D380" t="s">
        <v>143</v>
      </c>
      <c r="E380" s="99">
        <v>47</v>
      </c>
      <c r="F380" t="s">
        <v>189</v>
      </c>
      <c r="G380" s="103" t="s">
        <v>180</v>
      </c>
      <c r="H380" t="s">
        <v>144</v>
      </c>
      <c r="I380" s="102">
        <v>191</v>
      </c>
    </row>
    <row r="381" spans="1:9">
      <c r="A381" t="s">
        <v>203</v>
      </c>
      <c r="B381" t="s">
        <v>142</v>
      </c>
      <c r="C381" t="s">
        <v>149</v>
      </c>
      <c r="D381" t="s">
        <v>143</v>
      </c>
      <c r="E381" s="99">
        <v>48</v>
      </c>
      <c r="F381" t="s">
        <v>202</v>
      </c>
      <c r="G381" s="103" t="s">
        <v>180</v>
      </c>
      <c r="H381" t="s">
        <v>144</v>
      </c>
      <c r="I381" s="102">
        <v>325</v>
      </c>
    </row>
    <row r="382" spans="1:9">
      <c r="A382" t="s">
        <v>203</v>
      </c>
      <c r="B382" t="s">
        <v>142</v>
      </c>
      <c r="C382" t="s">
        <v>149</v>
      </c>
      <c r="D382" t="s">
        <v>143</v>
      </c>
      <c r="E382" s="99">
        <v>49</v>
      </c>
      <c r="F382" t="s">
        <v>51</v>
      </c>
      <c r="G382" s="103" t="s">
        <v>180</v>
      </c>
      <c r="H382" t="s">
        <v>144</v>
      </c>
      <c r="I382" s="102">
        <v>10</v>
      </c>
    </row>
    <row r="383" spans="1:9">
      <c r="A383" t="s">
        <v>203</v>
      </c>
      <c r="B383" t="s">
        <v>142</v>
      </c>
      <c r="C383" t="s">
        <v>149</v>
      </c>
      <c r="D383" t="s">
        <v>143</v>
      </c>
      <c r="E383" s="99">
        <v>50</v>
      </c>
      <c r="F383" t="s">
        <v>52</v>
      </c>
      <c r="G383" s="103" t="s">
        <v>180</v>
      </c>
      <c r="H383" t="s">
        <v>144</v>
      </c>
      <c r="I383" s="102">
        <v>23</v>
      </c>
    </row>
    <row r="384" spans="1:9">
      <c r="A384" t="s">
        <v>203</v>
      </c>
      <c r="B384" t="s">
        <v>142</v>
      </c>
      <c r="C384" t="s">
        <v>149</v>
      </c>
      <c r="D384" t="s">
        <v>143</v>
      </c>
      <c r="E384" s="99">
        <v>51</v>
      </c>
      <c r="F384" t="s">
        <v>53</v>
      </c>
      <c r="G384" s="103" t="s">
        <v>180</v>
      </c>
      <c r="H384" t="s">
        <v>144</v>
      </c>
      <c r="I384" s="102">
        <v>87</v>
      </c>
    </row>
    <row r="385" spans="1:9">
      <c r="A385" t="s">
        <v>203</v>
      </c>
      <c r="B385" t="s">
        <v>142</v>
      </c>
      <c r="C385" t="s">
        <v>149</v>
      </c>
      <c r="D385" t="s">
        <v>143</v>
      </c>
      <c r="E385" s="99">
        <v>52</v>
      </c>
      <c r="F385" t="s">
        <v>54</v>
      </c>
      <c r="G385" s="103" t="s">
        <v>180</v>
      </c>
      <c r="H385" t="s">
        <v>144</v>
      </c>
      <c r="I385" s="102">
        <v>124</v>
      </c>
    </row>
    <row r="386" spans="1:9">
      <c r="A386" t="s">
        <v>203</v>
      </c>
      <c r="B386" t="s">
        <v>142</v>
      </c>
      <c r="C386" t="s">
        <v>149</v>
      </c>
      <c r="D386" t="s">
        <v>143</v>
      </c>
      <c r="E386" s="99">
        <v>53</v>
      </c>
      <c r="F386" t="s">
        <v>55</v>
      </c>
      <c r="G386" s="103" t="s">
        <v>180</v>
      </c>
      <c r="H386" t="s">
        <v>144</v>
      </c>
      <c r="I386" s="102">
        <v>122</v>
      </c>
    </row>
    <row r="387" spans="1:9">
      <c r="A387" t="s">
        <v>203</v>
      </c>
      <c r="B387" t="s">
        <v>142</v>
      </c>
      <c r="C387" t="s">
        <v>149</v>
      </c>
      <c r="D387" t="s">
        <v>143</v>
      </c>
      <c r="E387" s="99">
        <v>54</v>
      </c>
      <c r="F387" t="s">
        <v>56</v>
      </c>
      <c r="G387" s="103" t="s">
        <v>180</v>
      </c>
      <c r="H387" t="s">
        <v>144</v>
      </c>
      <c r="I387" s="102">
        <v>87</v>
      </c>
    </row>
    <row r="388" spans="1:9">
      <c r="A388" t="s">
        <v>203</v>
      </c>
      <c r="B388" t="s">
        <v>142</v>
      </c>
      <c r="C388" t="s">
        <v>149</v>
      </c>
      <c r="D388" t="s">
        <v>143</v>
      </c>
      <c r="E388" s="99">
        <v>57</v>
      </c>
      <c r="F388" t="s">
        <v>57</v>
      </c>
      <c r="G388" s="103" t="s">
        <v>180</v>
      </c>
      <c r="H388" t="s">
        <v>144</v>
      </c>
      <c r="I388" s="102">
        <v>787</v>
      </c>
    </row>
    <row r="389" spans="1:9">
      <c r="A389" t="s">
        <v>203</v>
      </c>
      <c r="B389" t="s">
        <v>142</v>
      </c>
      <c r="C389" t="s">
        <v>149</v>
      </c>
      <c r="D389" t="s">
        <v>143</v>
      </c>
      <c r="E389" s="99">
        <v>58</v>
      </c>
      <c r="F389" t="s">
        <v>58</v>
      </c>
      <c r="G389" s="103" t="s">
        <v>180</v>
      </c>
      <c r="H389" t="s">
        <v>144</v>
      </c>
      <c r="I389" s="102">
        <v>118</v>
      </c>
    </row>
    <row r="390" spans="1:9">
      <c r="A390" t="s">
        <v>203</v>
      </c>
      <c r="B390" t="s">
        <v>142</v>
      </c>
      <c r="C390" t="s">
        <v>149</v>
      </c>
      <c r="D390" t="s">
        <v>143</v>
      </c>
      <c r="E390" s="99">
        <v>59</v>
      </c>
      <c r="F390" t="s">
        <v>59</v>
      </c>
      <c r="G390" s="103" t="s">
        <v>180</v>
      </c>
      <c r="H390" t="s">
        <v>144</v>
      </c>
      <c r="I390" s="102">
        <v>196</v>
      </c>
    </row>
    <row r="391" spans="1:9">
      <c r="A391" t="s">
        <v>203</v>
      </c>
      <c r="B391" t="s">
        <v>142</v>
      </c>
      <c r="C391" t="s">
        <v>149</v>
      </c>
      <c r="D391" t="s">
        <v>143</v>
      </c>
      <c r="E391" s="99">
        <v>60</v>
      </c>
      <c r="F391" t="s">
        <v>60</v>
      </c>
      <c r="G391" s="103" t="s">
        <v>180</v>
      </c>
      <c r="H391" t="s">
        <v>144</v>
      </c>
      <c r="I391" s="102">
        <v>420</v>
      </c>
    </row>
    <row r="392" spans="1:9">
      <c r="A392" t="s">
        <v>203</v>
      </c>
      <c r="B392" t="s">
        <v>142</v>
      </c>
      <c r="C392" t="s">
        <v>149</v>
      </c>
      <c r="D392" t="s">
        <v>143</v>
      </c>
      <c r="E392" s="99">
        <v>61</v>
      </c>
      <c r="F392" t="s">
        <v>61</v>
      </c>
      <c r="G392" s="103" t="s">
        <v>180</v>
      </c>
      <c r="H392" t="s">
        <v>144</v>
      </c>
      <c r="I392" s="102">
        <v>1226</v>
      </c>
    </row>
    <row r="393" spans="1:9">
      <c r="A393" t="s">
        <v>203</v>
      </c>
      <c r="B393" t="s">
        <v>142</v>
      </c>
      <c r="C393" t="s">
        <v>149</v>
      </c>
      <c r="D393" t="s">
        <v>143</v>
      </c>
      <c r="E393" s="99">
        <v>62</v>
      </c>
      <c r="F393" t="s">
        <v>62</v>
      </c>
      <c r="G393" s="103" t="s">
        <v>180</v>
      </c>
      <c r="H393" t="s">
        <v>144</v>
      </c>
      <c r="I393" s="102">
        <v>1017</v>
      </c>
    </row>
    <row r="394" spans="1:9">
      <c r="A394" t="s">
        <v>203</v>
      </c>
      <c r="B394" t="s">
        <v>142</v>
      </c>
      <c r="C394" t="s">
        <v>149</v>
      </c>
      <c r="D394" t="s">
        <v>143</v>
      </c>
      <c r="E394" s="99">
        <v>63</v>
      </c>
      <c r="F394" t="s">
        <v>63</v>
      </c>
      <c r="G394" s="103" t="s">
        <v>180</v>
      </c>
      <c r="H394" t="s">
        <v>144</v>
      </c>
      <c r="I394" s="102">
        <v>406</v>
      </c>
    </row>
    <row r="395" spans="1:9">
      <c r="A395" t="s">
        <v>203</v>
      </c>
      <c r="B395" t="s">
        <v>142</v>
      </c>
      <c r="C395" t="s">
        <v>149</v>
      </c>
      <c r="D395" t="s">
        <v>143</v>
      </c>
      <c r="E395" s="99">
        <v>64</v>
      </c>
      <c r="F395" t="s">
        <v>64</v>
      </c>
      <c r="G395" s="103" t="s">
        <v>180</v>
      </c>
      <c r="H395" t="s">
        <v>144</v>
      </c>
      <c r="I395" s="102">
        <v>93</v>
      </c>
    </row>
    <row r="396" spans="1:9">
      <c r="A396" t="s">
        <v>203</v>
      </c>
      <c r="B396" t="s">
        <v>142</v>
      </c>
      <c r="C396" t="s">
        <v>149</v>
      </c>
      <c r="D396" t="s">
        <v>143</v>
      </c>
      <c r="E396" s="99">
        <v>67</v>
      </c>
      <c r="F396" t="s">
        <v>65</v>
      </c>
      <c r="G396" s="103" t="s">
        <v>180</v>
      </c>
      <c r="H396" t="s">
        <v>144</v>
      </c>
      <c r="I396" s="102">
        <v>363</v>
      </c>
    </row>
    <row r="397" spans="1:9">
      <c r="A397" t="s">
        <v>203</v>
      </c>
      <c r="B397" t="s">
        <v>142</v>
      </c>
      <c r="C397" t="s">
        <v>149</v>
      </c>
      <c r="D397" t="s">
        <v>143</v>
      </c>
      <c r="E397" s="99">
        <v>68</v>
      </c>
      <c r="F397" t="s">
        <v>66</v>
      </c>
      <c r="G397" s="103" t="s">
        <v>180</v>
      </c>
      <c r="H397" t="s">
        <v>144</v>
      </c>
      <c r="I397" s="102">
        <v>922</v>
      </c>
    </row>
    <row r="398" spans="1:9">
      <c r="A398" t="s">
        <v>203</v>
      </c>
      <c r="B398" t="s">
        <v>142</v>
      </c>
      <c r="C398" t="s">
        <v>149</v>
      </c>
      <c r="D398" t="s">
        <v>143</v>
      </c>
      <c r="E398" s="99">
        <v>69</v>
      </c>
      <c r="F398" t="s">
        <v>67</v>
      </c>
      <c r="G398" s="103" t="s">
        <v>180</v>
      </c>
      <c r="H398" t="s">
        <v>144</v>
      </c>
      <c r="I398" s="102">
        <v>238</v>
      </c>
    </row>
    <row r="399" spans="1:9">
      <c r="A399" t="s">
        <v>203</v>
      </c>
      <c r="B399" t="s">
        <v>142</v>
      </c>
      <c r="C399" t="s">
        <v>149</v>
      </c>
      <c r="D399" t="s">
        <v>143</v>
      </c>
      <c r="E399" s="99">
        <v>70</v>
      </c>
      <c r="F399" t="s">
        <v>151</v>
      </c>
      <c r="G399" s="103" t="s">
        <v>180</v>
      </c>
      <c r="H399" t="s">
        <v>144</v>
      </c>
      <c r="I399" s="102">
        <v>214</v>
      </c>
    </row>
    <row r="400" spans="1:9">
      <c r="A400" t="s">
        <v>203</v>
      </c>
      <c r="B400" t="s">
        <v>142</v>
      </c>
      <c r="C400" t="s">
        <v>149</v>
      </c>
      <c r="D400" t="s">
        <v>143</v>
      </c>
      <c r="E400" s="99">
        <v>71</v>
      </c>
      <c r="F400" t="s">
        <v>69</v>
      </c>
      <c r="G400" s="103" t="s">
        <v>180</v>
      </c>
      <c r="H400" t="s">
        <v>144</v>
      </c>
      <c r="I400" s="102">
        <v>638</v>
      </c>
    </row>
    <row r="401" spans="1:9">
      <c r="A401" t="s">
        <v>203</v>
      </c>
      <c r="B401" t="s">
        <v>142</v>
      </c>
      <c r="C401" t="s">
        <v>149</v>
      </c>
      <c r="D401" t="s">
        <v>143</v>
      </c>
      <c r="E401" s="99">
        <v>72</v>
      </c>
      <c r="F401" t="s">
        <v>70</v>
      </c>
      <c r="G401" s="103" t="s">
        <v>180</v>
      </c>
      <c r="H401" t="s">
        <v>144</v>
      </c>
      <c r="I401" s="102">
        <v>348</v>
      </c>
    </row>
    <row r="402" spans="1:9">
      <c r="A402" t="s">
        <v>203</v>
      </c>
      <c r="B402" t="s">
        <v>142</v>
      </c>
      <c r="C402" t="s">
        <v>149</v>
      </c>
      <c r="D402" t="s">
        <v>143</v>
      </c>
      <c r="E402" s="99">
        <v>73</v>
      </c>
      <c r="F402" t="s">
        <v>190</v>
      </c>
      <c r="G402" s="103" t="s">
        <v>180</v>
      </c>
      <c r="H402" t="s">
        <v>144</v>
      </c>
      <c r="I402" s="102">
        <v>1054</v>
      </c>
    </row>
    <row r="403" spans="1:9">
      <c r="A403" t="s">
        <v>203</v>
      </c>
      <c r="B403" t="s">
        <v>142</v>
      </c>
      <c r="C403" t="s">
        <v>149</v>
      </c>
      <c r="D403" t="s">
        <v>143</v>
      </c>
      <c r="E403" s="99">
        <v>74</v>
      </c>
      <c r="F403" t="s">
        <v>72</v>
      </c>
      <c r="G403" s="103" t="s">
        <v>180</v>
      </c>
      <c r="H403" t="s">
        <v>144</v>
      </c>
      <c r="I403" s="102">
        <v>73</v>
      </c>
    </row>
    <row r="404" spans="1:9">
      <c r="A404" t="s">
        <v>203</v>
      </c>
      <c r="B404" t="s">
        <v>142</v>
      </c>
      <c r="C404" t="s">
        <v>149</v>
      </c>
      <c r="D404" t="s">
        <v>143</v>
      </c>
      <c r="E404" s="99">
        <v>75</v>
      </c>
      <c r="F404" t="s">
        <v>73</v>
      </c>
      <c r="G404" s="103" t="s">
        <v>180</v>
      </c>
      <c r="H404" t="s">
        <v>144</v>
      </c>
      <c r="I404" s="102">
        <v>479</v>
      </c>
    </row>
    <row r="405" spans="1:9">
      <c r="A405" t="s">
        <v>203</v>
      </c>
      <c r="B405" t="s">
        <v>142</v>
      </c>
      <c r="C405" t="s">
        <v>149</v>
      </c>
      <c r="D405" t="s">
        <v>143</v>
      </c>
      <c r="E405" s="99">
        <v>78</v>
      </c>
      <c r="F405" t="s">
        <v>74</v>
      </c>
      <c r="G405" s="103" t="s">
        <v>180</v>
      </c>
      <c r="H405" t="s">
        <v>144</v>
      </c>
      <c r="I405" s="102">
        <v>131</v>
      </c>
    </row>
    <row r="406" spans="1:9">
      <c r="A406" t="s">
        <v>203</v>
      </c>
      <c r="B406" t="s">
        <v>142</v>
      </c>
      <c r="C406" t="s">
        <v>149</v>
      </c>
      <c r="D406" t="s">
        <v>143</v>
      </c>
      <c r="E406" s="99">
        <v>79</v>
      </c>
      <c r="F406" t="s">
        <v>75</v>
      </c>
      <c r="G406" s="103" t="s">
        <v>180</v>
      </c>
      <c r="H406" t="s">
        <v>144</v>
      </c>
      <c r="I406" s="102">
        <v>460</v>
      </c>
    </row>
    <row r="407" spans="1:9">
      <c r="A407" t="s">
        <v>203</v>
      </c>
      <c r="B407" t="s">
        <v>142</v>
      </c>
      <c r="C407" t="s">
        <v>149</v>
      </c>
      <c r="D407" t="s">
        <v>143</v>
      </c>
      <c r="E407" s="99">
        <v>81</v>
      </c>
      <c r="F407" t="s">
        <v>76</v>
      </c>
      <c r="G407" s="103" t="s">
        <v>180</v>
      </c>
      <c r="H407" t="s">
        <v>144</v>
      </c>
      <c r="I407" s="102">
        <v>31</v>
      </c>
    </row>
    <row r="408" spans="1:9">
      <c r="A408" t="s">
        <v>203</v>
      </c>
      <c r="B408" t="s">
        <v>142</v>
      </c>
      <c r="C408" t="s">
        <v>149</v>
      </c>
      <c r="D408" t="s">
        <v>143</v>
      </c>
      <c r="E408" s="99">
        <v>82</v>
      </c>
      <c r="F408" t="s">
        <v>77</v>
      </c>
      <c r="G408" s="103" t="s">
        <v>180</v>
      </c>
      <c r="H408" t="s">
        <v>144</v>
      </c>
      <c r="I408" s="102">
        <v>296</v>
      </c>
    </row>
    <row r="409" spans="1:9">
      <c r="A409" t="s">
        <v>203</v>
      </c>
      <c r="B409" t="s">
        <v>142</v>
      </c>
      <c r="C409" t="s">
        <v>149</v>
      </c>
      <c r="D409" t="s">
        <v>143</v>
      </c>
      <c r="E409" s="99">
        <v>83</v>
      </c>
      <c r="F409" t="s">
        <v>78</v>
      </c>
      <c r="G409" s="103" t="s">
        <v>180</v>
      </c>
      <c r="H409" t="s">
        <v>144</v>
      </c>
      <c r="I409" s="102">
        <v>416</v>
      </c>
    </row>
    <row r="410" spans="1:9">
      <c r="A410" t="s">
        <v>203</v>
      </c>
      <c r="B410" t="s">
        <v>142</v>
      </c>
      <c r="C410" t="s">
        <v>149</v>
      </c>
      <c r="D410" t="s">
        <v>143</v>
      </c>
      <c r="E410" s="99">
        <v>84</v>
      </c>
      <c r="F410" t="s">
        <v>79</v>
      </c>
      <c r="G410" s="103" t="s">
        <v>180</v>
      </c>
      <c r="H410" t="s">
        <v>144</v>
      </c>
      <c r="I410" s="102">
        <v>22</v>
      </c>
    </row>
    <row r="411" spans="1:9">
      <c r="A411" t="s">
        <v>203</v>
      </c>
      <c r="B411" t="s">
        <v>142</v>
      </c>
      <c r="C411" t="s">
        <v>149</v>
      </c>
      <c r="D411" t="s">
        <v>143</v>
      </c>
      <c r="E411" s="99">
        <v>85</v>
      </c>
      <c r="F411" t="s">
        <v>80</v>
      </c>
      <c r="G411" s="103" t="s">
        <v>180</v>
      </c>
      <c r="H411" t="s">
        <v>144</v>
      </c>
      <c r="I411" s="102" t="s">
        <v>150</v>
      </c>
    </row>
    <row r="412" spans="1:9">
      <c r="A412" t="s">
        <v>203</v>
      </c>
      <c r="B412" t="s">
        <v>142</v>
      </c>
      <c r="C412" t="s">
        <v>149</v>
      </c>
      <c r="D412" t="s">
        <v>143</v>
      </c>
      <c r="E412" s="99">
        <v>87</v>
      </c>
      <c r="F412" t="s">
        <v>81</v>
      </c>
      <c r="G412" s="103" t="s">
        <v>180</v>
      </c>
      <c r="H412" t="s">
        <v>144</v>
      </c>
      <c r="I412" s="102">
        <v>16</v>
      </c>
    </row>
    <row r="413" spans="1:9">
      <c r="A413" t="s">
        <v>203</v>
      </c>
      <c r="B413" t="s">
        <v>142</v>
      </c>
      <c r="C413" t="s">
        <v>149</v>
      </c>
      <c r="D413" t="s">
        <v>143</v>
      </c>
      <c r="E413" s="99">
        <v>91</v>
      </c>
      <c r="F413" t="s">
        <v>82</v>
      </c>
      <c r="G413" s="103" t="s">
        <v>180</v>
      </c>
      <c r="H413" t="s">
        <v>144</v>
      </c>
      <c r="I413" s="102">
        <v>162</v>
      </c>
    </row>
    <row r="414" spans="1:9">
      <c r="A414" t="s">
        <v>203</v>
      </c>
      <c r="B414" t="s">
        <v>142</v>
      </c>
      <c r="C414" t="s">
        <v>149</v>
      </c>
      <c r="D414" t="s">
        <v>143</v>
      </c>
      <c r="E414" s="99">
        <v>92</v>
      </c>
      <c r="F414" t="s">
        <v>83</v>
      </c>
      <c r="G414" s="103" t="s">
        <v>180</v>
      </c>
      <c r="H414" t="s">
        <v>144</v>
      </c>
      <c r="I414" s="102">
        <v>20</v>
      </c>
    </row>
    <row r="415" spans="1:9">
      <c r="A415" t="s">
        <v>203</v>
      </c>
      <c r="B415" t="s">
        <v>142</v>
      </c>
      <c r="C415" t="s">
        <v>149</v>
      </c>
      <c r="D415" t="s">
        <v>143</v>
      </c>
      <c r="E415" s="99">
        <v>93</v>
      </c>
      <c r="F415" t="s">
        <v>84</v>
      </c>
      <c r="G415" s="103" t="s">
        <v>180</v>
      </c>
      <c r="H415" t="s">
        <v>144</v>
      </c>
      <c r="I415" s="102">
        <v>494</v>
      </c>
    </row>
    <row r="416" spans="1:9">
      <c r="A416" t="s">
        <v>203</v>
      </c>
      <c r="B416" t="s">
        <v>142</v>
      </c>
      <c r="C416" t="s">
        <v>149</v>
      </c>
      <c r="D416" t="s">
        <v>143</v>
      </c>
      <c r="E416" s="99">
        <v>5</v>
      </c>
      <c r="F416" t="s">
        <v>25</v>
      </c>
      <c r="G416" s="103" t="s">
        <v>181</v>
      </c>
      <c r="H416" t="s">
        <v>144</v>
      </c>
      <c r="I416" s="102">
        <v>349</v>
      </c>
    </row>
    <row r="417" spans="1:9">
      <c r="A417" t="s">
        <v>203</v>
      </c>
      <c r="B417" t="s">
        <v>142</v>
      </c>
      <c r="C417" t="s">
        <v>149</v>
      </c>
      <c r="D417" t="s">
        <v>143</v>
      </c>
      <c r="E417" s="99">
        <v>6</v>
      </c>
      <c r="F417" t="s">
        <v>26</v>
      </c>
      <c r="G417" s="103" t="s">
        <v>181</v>
      </c>
      <c r="H417" t="s">
        <v>144</v>
      </c>
      <c r="I417" s="102">
        <v>256</v>
      </c>
    </row>
    <row r="418" spans="1:9">
      <c r="A418" t="s">
        <v>203</v>
      </c>
      <c r="B418" t="s">
        <v>142</v>
      </c>
      <c r="C418" t="s">
        <v>149</v>
      </c>
      <c r="D418" t="s">
        <v>143</v>
      </c>
      <c r="E418" s="99">
        <v>8</v>
      </c>
      <c r="F418" t="s">
        <v>27</v>
      </c>
      <c r="G418" s="103" t="s">
        <v>181</v>
      </c>
      <c r="H418" t="s">
        <v>144</v>
      </c>
      <c r="I418" s="102">
        <v>281</v>
      </c>
    </row>
    <row r="419" spans="1:9">
      <c r="A419" t="s">
        <v>203</v>
      </c>
      <c r="B419" t="s">
        <v>142</v>
      </c>
      <c r="C419" t="s">
        <v>149</v>
      </c>
      <c r="D419" t="s">
        <v>143</v>
      </c>
      <c r="E419" s="99">
        <v>10</v>
      </c>
      <c r="F419" t="s">
        <v>28</v>
      </c>
      <c r="G419" s="103" t="s">
        <v>181</v>
      </c>
      <c r="H419" t="s">
        <v>144</v>
      </c>
      <c r="I419" s="102" t="s">
        <v>150</v>
      </c>
    </row>
    <row r="420" spans="1:9">
      <c r="A420" t="s">
        <v>203</v>
      </c>
      <c r="B420" t="s">
        <v>142</v>
      </c>
      <c r="C420" t="s">
        <v>149</v>
      </c>
      <c r="D420" t="s">
        <v>143</v>
      </c>
      <c r="E420" s="99">
        <v>19</v>
      </c>
      <c r="F420" t="s">
        <v>29</v>
      </c>
      <c r="G420" s="103" t="s">
        <v>181</v>
      </c>
      <c r="H420" t="s">
        <v>144</v>
      </c>
      <c r="I420" s="102">
        <v>81</v>
      </c>
    </row>
    <row r="421" spans="1:9">
      <c r="A421" t="s">
        <v>203</v>
      </c>
      <c r="B421" t="s">
        <v>142</v>
      </c>
      <c r="C421" t="s">
        <v>149</v>
      </c>
      <c r="D421" t="s">
        <v>143</v>
      </c>
      <c r="E421" s="99">
        <v>20</v>
      </c>
      <c r="F421" t="s">
        <v>30</v>
      </c>
      <c r="G421" s="103" t="s">
        <v>181</v>
      </c>
      <c r="H421" t="s">
        <v>144</v>
      </c>
      <c r="I421" s="102">
        <v>260</v>
      </c>
    </row>
    <row r="422" spans="1:9">
      <c r="A422" t="s">
        <v>203</v>
      </c>
      <c r="B422" t="s">
        <v>142</v>
      </c>
      <c r="C422" t="s">
        <v>149</v>
      </c>
      <c r="D422" t="s">
        <v>143</v>
      </c>
      <c r="E422" s="99">
        <v>22</v>
      </c>
      <c r="F422" t="s">
        <v>31</v>
      </c>
      <c r="G422" s="103" t="s">
        <v>181</v>
      </c>
      <c r="H422" t="s">
        <v>144</v>
      </c>
      <c r="I422" s="102">
        <v>571</v>
      </c>
    </row>
    <row r="423" spans="1:9">
      <c r="A423" t="s">
        <v>203</v>
      </c>
      <c r="B423" t="s">
        <v>142</v>
      </c>
      <c r="C423" t="s">
        <v>149</v>
      </c>
      <c r="D423" t="s">
        <v>143</v>
      </c>
      <c r="E423" s="99">
        <v>23</v>
      </c>
      <c r="F423" t="s">
        <v>32</v>
      </c>
      <c r="G423" s="103" t="s">
        <v>181</v>
      </c>
      <c r="H423" t="s">
        <v>144</v>
      </c>
      <c r="I423" s="102">
        <v>1675</v>
      </c>
    </row>
    <row r="424" spans="1:9">
      <c r="A424" t="s">
        <v>203</v>
      </c>
      <c r="B424" t="s">
        <v>142</v>
      </c>
      <c r="C424" t="s">
        <v>149</v>
      </c>
      <c r="D424" t="s">
        <v>143</v>
      </c>
      <c r="E424" s="99">
        <v>27</v>
      </c>
      <c r="F424" t="s">
        <v>33</v>
      </c>
      <c r="G424" s="103" t="s">
        <v>181</v>
      </c>
      <c r="H424" t="s">
        <v>144</v>
      </c>
      <c r="I424" s="102">
        <v>289</v>
      </c>
    </row>
    <row r="425" spans="1:9">
      <c r="A425" t="s">
        <v>203</v>
      </c>
      <c r="B425" t="s">
        <v>142</v>
      </c>
      <c r="C425" t="s">
        <v>149</v>
      </c>
      <c r="D425" t="s">
        <v>143</v>
      </c>
      <c r="E425" s="99">
        <v>28</v>
      </c>
      <c r="F425" t="s">
        <v>34</v>
      </c>
      <c r="G425" s="103" t="s">
        <v>181</v>
      </c>
      <c r="H425" t="s">
        <v>144</v>
      </c>
      <c r="I425" s="102">
        <v>181</v>
      </c>
    </row>
    <row r="426" spans="1:9">
      <c r="A426" t="s">
        <v>203</v>
      </c>
      <c r="B426" t="s">
        <v>142</v>
      </c>
      <c r="C426" t="s">
        <v>149</v>
      </c>
      <c r="D426" t="s">
        <v>143</v>
      </c>
      <c r="E426" s="99">
        <v>33</v>
      </c>
      <c r="F426" t="s">
        <v>35</v>
      </c>
      <c r="G426" s="103" t="s">
        <v>181</v>
      </c>
      <c r="H426" t="s">
        <v>144</v>
      </c>
      <c r="I426" s="102">
        <v>1112</v>
      </c>
    </row>
    <row r="427" spans="1:9">
      <c r="A427" t="s">
        <v>203</v>
      </c>
      <c r="B427" t="s">
        <v>142</v>
      </c>
      <c r="C427" t="s">
        <v>149</v>
      </c>
      <c r="D427" t="s">
        <v>143</v>
      </c>
      <c r="E427" s="99">
        <v>34</v>
      </c>
      <c r="F427" t="s">
        <v>36</v>
      </c>
      <c r="G427" s="103" t="s">
        <v>181</v>
      </c>
      <c r="H427" t="s">
        <v>144</v>
      </c>
      <c r="I427" s="102">
        <v>1359</v>
      </c>
    </row>
    <row r="428" spans="1:9">
      <c r="A428" t="s">
        <v>203</v>
      </c>
      <c r="B428" t="s">
        <v>142</v>
      </c>
      <c r="C428" t="s">
        <v>149</v>
      </c>
      <c r="D428" t="s">
        <v>143</v>
      </c>
      <c r="E428" s="99">
        <v>35</v>
      </c>
      <c r="F428" t="s">
        <v>37</v>
      </c>
      <c r="G428" s="103" t="s">
        <v>181</v>
      </c>
      <c r="H428" t="s">
        <v>144</v>
      </c>
      <c r="I428" s="102">
        <v>1998</v>
      </c>
    </row>
    <row r="429" spans="1:9">
      <c r="A429" t="s">
        <v>203</v>
      </c>
      <c r="B429" t="s">
        <v>142</v>
      </c>
      <c r="C429" t="s">
        <v>149</v>
      </c>
      <c r="D429" t="s">
        <v>143</v>
      </c>
      <c r="E429" s="99">
        <v>36</v>
      </c>
      <c r="F429" t="s">
        <v>38</v>
      </c>
      <c r="G429" s="103" t="s">
        <v>181</v>
      </c>
      <c r="H429" t="s">
        <v>144</v>
      </c>
      <c r="I429" s="102">
        <v>5640</v>
      </c>
    </row>
    <row r="430" spans="1:9">
      <c r="A430" t="s">
        <v>203</v>
      </c>
      <c r="B430" t="s">
        <v>142</v>
      </c>
      <c r="C430" t="s">
        <v>149</v>
      </c>
      <c r="D430" t="s">
        <v>143</v>
      </c>
      <c r="E430" s="99">
        <v>37</v>
      </c>
      <c r="F430" t="s">
        <v>39</v>
      </c>
      <c r="G430" s="103" t="s">
        <v>181</v>
      </c>
      <c r="H430" t="s">
        <v>144</v>
      </c>
      <c r="I430" s="102">
        <v>1032</v>
      </c>
    </row>
    <row r="431" spans="1:9">
      <c r="A431" t="s">
        <v>203</v>
      </c>
      <c r="B431" t="s">
        <v>142</v>
      </c>
      <c r="C431" t="s">
        <v>149</v>
      </c>
      <c r="D431" t="s">
        <v>143</v>
      </c>
      <c r="E431" s="99">
        <v>38</v>
      </c>
      <c r="F431" t="s">
        <v>40</v>
      </c>
      <c r="G431" s="103" t="s">
        <v>181</v>
      </c>
      <c r="H431" t="s">
        <v>144</v>
      </c>
      <c r="I431" s="102">
        <v>1472</v>
      </c>
    </row>
    <row r="432" spans="1:9">
      <c r="A432" t="s">
        <v>203</v>
      </c>
      <c r="B432" t="s">
        <v>142</v>
      </c>
      <c r="C432" t="s">
        <v>149</v>
      </c>
      <c r="D432" t="s">
        <v>143</v>
      </c>
      <c r="E432" s="99">
        <v>39</v>
      </c>
      <c r="F432" t="s">
        <v>41</v>
      </c>
      <c r="G432" s="103" t="s">
        <v>181</v>
      </c>
      <c r="H432" t="s">
        <v>144</v>
      </c>
      <c r="I432" s="102">
        <v>3362</v>
      </c>
    </row>
    <row r="433" spans="1:9">
      <c r="A433" t="s">
        <v>203</v>
      </c>
      <c r="B433" t="s">
        <v>142</v>
      </c>
      <c r="C433" t="s">
        <v>149</v>
      </c>
      <c r="D433" t="s">
        <v>143</v>
      </c>
      <c r="E433" s="99">
        <v>40</v>
      </c>
      <c r="F433" t="s">
        <v>42</v>
      </c>
      <c r="G433" s="103" t="s">
        <v>181</v>
      </c>
      <c r="H433" t="s">
        <v>144</v>
      </c>
      <c r="I433" s="102">
        <v>587</v>
      </c>
    </row>
    <row r="434" spans="1:9">
      <c r="A434" t="s">
        <v>203</v>
      </c>
      <c r="B434" t="s">
        <v>142</v>
      </c>
      <c r="C434" t="s">
        <v>149</v>
      </c>
      <c r="D434" t="s">
        <v>143</v>
      </c>
      <c r="E434" s="99">
        <v>41</v>
      </c>
      <c r="F434" t="s">
        <v>43</v>
      </c>
      <c r="G434" s="103" t="s">
        <v>181</v>
      </c>
      <c r="H434" t="s">
        <v>144</v>
      </c>
      <c r="I434" s="102">
        <v>1881</v>
      </c>
    </row>
    <row r="435" spans="1:9">
      <c r="A435" t="s">
        <v>203</v>
      </c>
      <c r="B435" t="s">
        <v>142</v>
      </c>
      <c r="C435" t="s">
        <v>149</v>
      </c>
      <c r="D435" t="s">
        <v>143</v>
      </c>
      <c r="E435" s="99">
        <v>42</v>
      </c>
      <c r="F435" t="s">
        <v>44</v>
      </c>
      <c r="G435" s="103" t="s">
        <v>181</v>
      </c>
      <c r="H435" t="s">
        <v>144</v>
      </c>
      <c r="I435" s="102">
        <v>1157</v>
      </c>
    </row>
    <row r="436" spans="1:9">
      <c r="A436" t="s">
        <v>203</v>
      </c>
      <c r="B436" t="s">
        <v>142</v>
      </c>
      <c r="C436" t="s">
        <v>149</v>
      </c>
      <c r="D436" t="s">
        <v>143</v>
      </c>
      <c r="E436" s="99">
        <v>43</v>
      </c>
      <c r="F436" t="s">
        <v>45</v>
      </c>
      <c r="G436" s="103" t="s">
        <v>181</v>
      </c>
      <c r="H436" t="s">
        <v>144</v>
      </c>
      <c r="I436" s="102">
        <v>2099</v>
      </c>
    </row>
    <row r="437" spans="1:9">
      <c r="A437" t="s">
        <v>203</v>
      </c>
      <c r="B437" t="s">
        <v>142</v>
      </c>
      <c r="C437" t="s">
        <v>149</v>
      </c>
      <c r="D437" t="s">
        <v>143</v>
      </c>
      <c r="E437" s="99">
        <v>44</v>
      </c>
      <c r="F437" t="s">
        <v>46</v>
      </c>
      <c r="G437" s="103" t="s">
        <v>181</v>
      </c>
      <c r="H437" t="s">
        <v>144</v>
      </c>
      <c r="I437" s="102">
        <v>1182</v>
      </c>
    </row>
    <row r="438" spans="1:9">
      <c r="A438" t="s">
        <v>203</v>
      </c>
      <c r="B438" t="s">
        <v>142</v>
      </c>
      <c r="C438" t="s">
        <v>149</v>
      </c>
      <c r="D438" t="s">
        <v>143</v>
      </c>
      <c r="E438" s="99">
        <v>45</v>
      </c>
      <c r="F438" t="s">
        <v>47</v>
      </c>
      <c r="G438" s="103" t="s">
        <v>181</v>
      </c>
      <c r="H438" t="s">
        <v>144</v>
      </c>
      <c r="I438" s="102">
        <v>493</v>
      </c>
    </row>
    <row r="439" spans="1:9">
      <c r="A439" t="s">
        <v>203</v>
      </c>
      <c r="B439" t="s">
        <v>142</v>
      </c>
      <c r="C439" t="s">
        <v>149</v>
      </c>
      <c r="D439" t="s">
        <v>143</v>
      </c>
      <c r="E439" s="99">
        <v>46</v>
      </c>
      <c r="F439" t="s">
        <v>48</v>
      </c>
      <c r="G439" s="103" t="s">
        <v>181</v>
      </c>
      <c r="H439" t="s">
        <v>144</v>
      </c>
      <c r="I439" s="102">
        <v>259</v>
      </c>
    </row>
    <row r="440" spans="1:9">
      <c r="A440" t="s">
        <v>203</v>
      </c>
      <c r="B440" t="s">
        <v>142</v>
      </c>
      <c r="C440" t="s">
        <v>149</v>
      </c>
      <c r="D440" t="s">
        <v>143</v>
      </c>
      <c r="E440" s="99">
        <v>47</v>
      </c>
      <c r="F440" t="s">
        <v>189</v>
      </c>
      <c r="G440" s="103" t="s">
        <v>181</v>
      </c>
      <c r="H440" t="s">
        <v>144</v>
      </c>
      <c r="I440" s="102">
        <v>223</v>
      </c>
    </row>
    <row r="441" spans="1:9">
      <c r="A441" t="s">
        <v>203</v>
      </c>
      <c r="B441" t="s">
        <v>142</v>
      </c>
      <c r="C441" t="s">
        <v>149</v>
      </c>
      <c r="D441" t="s">
        <v>143</v>
      </c>
      <c r="E441" s="99">
        <v>48</v>
      </c>
      <c r="F441" t="s">
        <v>202</v>
      </c>
      <c r="G441" s="103" t="s">
        <v>181</v>
      </c>
      <c r="H441" t="s">
        <v>144</v>
      </c>
      <c r="I441" s="102">
        <v>354</v>
      </c>
    </row>
    <row r="442" spans="1:9">
      <c r="A442" t="s">
        <v>203</v>
      </c>
      <c r="B442" t="s">
        <v>142</v>
      </c>
      <c r="C442" t="s">
        <v>149</v>
      </c>
      <c r="D442" t="s">
        <v>143</v>
      </c>
      <c r="E442" s="99">
        <v>49</v>
      </c>
      <c r="F442" t="s">
        <v>51</v>
      </c>
      <c r="G442" s="103" t="s">
        <v>181</v>
      </c>
      <c r="H442" t="s">
        <v>144</v>
      </c>
      <c r="I442" s="102">
        <v>12</v>
      </c>
    </row>
    <row r="443" spans="1:9">
      <c r="A443" t="s">
        <v>203</v>
      </c>
      <c r="B443" t="s">
        <v>142</v>
      </c>
      <c r="C443" t="s">
        <v>149</v>
      </c>
      <c r="D443" t="s">
        <v>143</v>
      </c>
      <c r="E443" s="99">
        <v>50</v>
      </c>
      <c r="F443" t="s">
        <v>52</v>
      </c>
      <c r="G443" s="103" t="s">
        <v>181</v>
      </c>
      <c r="H443" t="s">
        <v>144</v>
      </c>
      <c r="I443" s="102">
        <v>25</v>
      </c>
    </row>
    <row r="444" spans="1:9">
      <c r="A444" t="s">
        <v>203</v>
      </c>
      <c r="B444" t="s">
        <v>142</v>
      </c>
      <c r="C444" t="s">
        <v>149</v>
      </c>
      <c r="D444" t="s">
        <v>143</v>
      </c>
      <c r="E444" s="99">
        <v>51</v>
      </c>
      <c r="F444" t="s">
        <v>53</v>
      </c>
      <c r="G444" s="103" t="s">
        <v>181</v>
      </c>
      <c r="H444" t="s">
        <v>144</v>
      </c>
      <c r="I444" s="102">
        <v>91</v>
      </c>
    </row>
    <row r="445" spans="1:9">
      <c r="A445" t="s">
        <v>203</v>
      </c>
      <c r="B445" t="s">
        <v>142</v>
      </c>
      <c r="C445" t="s">
        <v>149</v>
      </c>
      <c r="D445" t="s">
        <v>143</v>
      </c>
      <c r="E445" s="99">
        <v>52</v>
      </c>
      <c r="F445" t="s">
        <v>54</v>
      </c>
      <c r="G445" s="103" t="s">
        <v>181</v>
      </c>
      <c r="H445" t="s">
        <v>144</v>
      </c>
      <c r="I445" s="102">
        <v>113</v>
      </c>
    </row>
    <row r="446" spans="1:9">
      <c r="A446" t="s">
        <v>203</v>
      </c>
      <c r="B446" t="s">
        <v>142</v>
      </c>
      <c r="C446" t="s">
        <v>149</v>
      </c>
      <c r="D446" t="s">
        <v>143</v>
      </c>
      <c r="E446" s="99">
        <v>53</v>
      </c>
      <c r="F446" t="s">
        <v>55</v>
      </c>
      <c r="G446" s="103" t="s">
        <v>181</v>
      </c>
      <c r="H446" t="s">
        <v>144</v>
      </c>
      <c r="I446" s="102">
        <v>140</v>
      </c>
    </row>
    <row r="447" spans="1:9">
      <c r="A447" t="s">
        <v>203</v>
      </c>
      <c r="B447" t="s">
        <v>142</v>
      </c>
      <c r="C447" t="s">
        <v>149</v>
      </c>
      <c r="D447" t="s">
        <v>143</v>
      </c>
      <c r="E447" s="99">
        <v>54</v>
      </c>
      <c r="F447" t="s">
        <v>56</v>
      </c>
      <c r="G447" s="103" t="s">
        <v>181</v>
      </c>
      <c r="H447" t="s">
        <v>144</v>
      </c>
      <c r="I447" s="102">
        <v>104</v>
      </c>
    </row>
    <row r="448" spans="1:9">
      <c r="A448" t="s">
        <v>203</v>
      </c>
      <c r="B448" t="s">
        <v>142</v>
      </c>
      <c r="C448" t="s">
        <v>149</v>
      </c>
      <c r="D448" t="s">
        <v>143</v>
      </c>
      <c r="E448" s="99">
        <v>57</v>
      </c>
      <c r="F448" t="s">
        <v>57</v>
      </c>
      <c r="G448" s="103" t="s">
        <v>181</v>
      </c>
      <c r="H448" t="s">
        <v>144</v>
      </c>
      <c r="I448" s="102">
        <v>804</v>
      </c>
    </row>
    <row r="449" spans="1:9">
      <c r="A449" t="s">
        <v>203</v>
      </c>
      <c r="B449" t="s">
        <v>142</v>
      </c>
      <c r="C449" t="s">
        <v>149</v>
      </c>
      <c r="D449" t="s">
        <v>143</v>
      </c>
      <c r="E449" s="99">
        <v>58</v>
      </c>
      <c r="F449" t="s">
        <v>58</v>
      </c>
      <c r="G449" s="103" t="s">
        <v>181</v>
      </c>
      <c r="H449" t="s">
        <v>144</v>
      </c>
      <c r="I449" s="102">
        <v>99</v>
      </c>
    </row>
    <row r="450" spans="1:9">
      <c r="A450" t="s">
        <v>203</v>
      </c>
      <c r="B450" t="s">
        <v>142</v>
      </c>
      <c r="C450" t="s">
        <v>149</v>
      </c>
      <c r="D450" t="s">
        <v>143</v>
      </c>
      <c r="E450" s="99">
        <v>59</v>
      </c>
      <c r="F450" t="s">
        <v>59</v>
      </c>
      <c r="G450" s="103" t="s">
        <v>181</v>
      </c>
      <c r="H450" t="s">
        <v>144</v>
      </c>
      <c r="I450" s="102">
        <v>211</v>
      </c>
    </row>
    <row r="451" spans="1:9">
      <c r="A451" t="s">
        <v>203</v>
      </c>
      <c r="B451" t="s">
        <v>142</v>
      </c>
      <c r="C451" t="s">
        <v>149</v>
      </c>
      <c r="D451" t="s">
        <v>143</v>
      </c>
      <c r="E451" s="99">
        <v>60</v>
      </c>
      <c r="F451" t="s">
        <v>60</v>
      </c>
      <c r="G451" s="103" t="s">
        <v>181</v>
      </c>
      <c r="H451" t="s">
        <v>144</v>
      </c>
      <c r="I451" s="102">
        <v>423</v>
      </c>
    </row>
    <row r="452" spans="1:9">
      <c r="A452" t="s">
        <v>203</v>
      </c>
      <c r="B452" t="s">
        <v>142</v>
      </c>
      <c r="C452" t="s">
        <v>149</v>
      </c>
      <c r="D452" t="s">
        <v>143</v>
      </c>
      <c r="E452" s="99">
        <v>61</v>
      </c>
      <c r="F452" t="s">
        <v>61</v>
      </c>
      <c r="G452" s="103" t="s">
        <v>181</v>
      </c>
      <c r="H452" t="s">
        <v>144</v>
      </c>
      <c r="I452" s="102">
        <v>1287</v>
      </c>
    </row>
    <row r="453" spans="1:9">
      <c r="A453" t="s">
        <v>203</v>
      </c>
      <c r="B453" t="s">
        <v>142</v>
      </c>
      <c r="C453" t="s">
        <v>149</v>
      </c>
      <c r="D453" t="s">
        <v>143</v>
      </c>
      <c r="E453" s="99">
        <v>62</v>
      </c>
      <c r="F453" t="s">
        <v>62</v>
      </c>
      <c r="G453" s="103" t="s">
        <v>181</v>
      </c>
      <c r="H453" t="s">
        <v>144</v>
      </c>
      <c r="I453" s="102">
        <v>1007</v>
      </c>
    </row>
    <row r="454" spans="1:9">
      <c r="A454" t="s">
        <v>203</v>
      </c>
      <c r="B454" t="s">
        <v>142</v>
      </c>
      <c r="C454" t="s">
        <v>149</v>
      </c>
      <c r="D454" t="s">
        <v>143</v>
      </c>
      <c r="E454" s="99">
        <v>63</v>
      </c>
      <c r="F454" t="s">
        <v>63</v>
      </c>
      <c r="G454" s="103" t="s">
        <v>181</v>
      </c>
      <c r="H454" t="s">
        <v>144</v>
      </c>
      <c r="I454" s="102">
        <v>427</v>
      </c>
    </row>
    <row r="455" spans="1:9">
      <c r="A455" t="s">
        <v>203</v>
      </c>
      <c r="B455" t="s">
        <v>142</v>
      </c>
      <c r="C455" t="s">
        <v>149</v>
      </c>
      <c r="D455" t="s">
        <v>143</v>
      </c>
      <c r="E455" s="99">
        <v>64</v>
      </c>
      <c r="F455" t="s">
        <v>64</v>
      </c>
      <c r="G455" s="103" t="s">
        <v>181</v>
      </c>
      <c r="H455" t="s">
        <v>144</v>
      </c>
      <c r="I455" s="102" t="s">
        <v>150</v>
      </c>
    </row>
    <row r="456" spans="1:9">
      <c r="A456" t="s">
        <v>203</v>
      </c>
      <c r="B456" t="s">
        <v>142</v>
      </c>
      <c r="C456" t="s">
        <v>149</v>
      </c>
      <c r="D456" t="s">
        <v>143</v>
      </c>
      <c r="E456" s="99">
        <v>67</v>
      </c>
      <c r="F456" t="s">
        <v>65</v>
      </c>
      <c r="G456" s="103" t="s">
        <v>181</v>
      </c>
      <c r="H456" t="s">
        <v>144</v>
      </c>
      <c r="I456" s="102">
        <v>383</v>
      </c>
    </row>
    <row r="457" spans="1:9">
      <c r="A457" t="s">
        <v>203</v>
      </c>
      <c r="B457" t="s">
        <v>142</v>
      </c>
      <c r="C457" t="s">
        <v>149</v>
      </c>
      <c r="D457" t="s">
        <v>143</v>
      </c>
      <c r="E457" s="99">
        <v>68</v>
      </c>
      <c r="F457" t="s">
        <v>66</v>
      </c>
      <c r="G457" s="103" t="s">
        <v>181</v>
      </c>
      <c r="H457" t="s">
        <v>144</v>
      </c>
      <c r="I457" s="102">
        <v>943</v>
      </c>
    </row>
    <row r="458" spans="1:9">
      <c r="A458" t="s">
        <v>203</v>
      </c>
      <c r="B458" t="s">
        <v>142</v>
      </c>
      <c r="C458" t="s">
        <v>149</v>
      </c>
      <c r="D458" t="s">
        <v>143</v>
      </c>
      <c r="E458" s="99">
        <v>69</v>
      </c>
      <c r="F458" t="s">
        <v>67</v>
      </c>
      <c r="G458" s="103" t="s">
        <v>181</v>
      </c>
      <c r="H458" t="s">
        <v>144</v>
      </c>
      <c r="I458" s="102">
        <v>253</v>
      </c>
    </row>
    <row r="459" spans="1:9">
      <c r="A459" t="s">
        <v>203</v>
      </c>
      <c r="B459" t="s">
        <v>142</v>
      </c>
      <c r="C459" t="s">
        <v>149</v>
      </c>
      <c r="D459" t="s">
        <v>143</v>
      </c>
      <c r="E459" s="99">
        <v>70</v>
      </c>
      <c r="F459" t="s">
        <v>151</v>
      </c>
      <c r="G459" s="103" t="s">
        <v>181</v>
      </c>
      <c r="H459" t="s">
        <v>144</v>
      </c>
      <c r="I459" s="102">
        <v>213</v>
      </c>
    </row>
    <row r="460" spans="1:9">
      <c r="A460" t="s">
        <v>203</v>
      </c>
      <c r="B460" t="s">
        <v>142</v>
      </c>
      <c r="C460" t="s">
        <v>149</v>
      </c>
      <c r="D460" t="s">
        <v>143</v>
      </c>
      <c r="E460" s="99">
        <v>71</v>
      </c>
      <c r="F460" t="s">
        <v>69</v>
      </c>
      <c r="G460" s="103" t="s">
        <v>181</v>
      </c>
      <c r="H460" t="s">
        <v>144</v>
      </c>
      <c r="I460" s="102">
        <v>671</v>
      </c>
    </row>
    <row r="461" spans="1:9">
      <c r="A461" t="s">
        <v>203</v>
      </c>
      <c r="B461" t="s">
        <v>142</v>
      </c>
      <c r="C461" t="s">
        <v>149</v>
      </c>
      <c r="D461" t="s">
        <v>143</v>
      </c>
      <c r="E461" s="99">
        <v>72</v>
      </c>
      <c r="F461" t="s">
        <v>70</v>
      </c>
      <c r="G461" s="103" t="s">
        <v>181</v>
      </c>
      <c r="H461" t="s">
        <v>144</v>
      </c>
      <c r="I461" s="102">
        <v>352</v>
      </c>
    </row>
    <row r="462" spans="1:9">
      <c r="A462" t="s">
        <v>203</v>
      </c>
      <c r="B462" t="s">
        <v>142</v>
      </c>
      <c r="C462" t="s">
        <v>149</v>
      </c>
      <c r="D462" t="s">
        <v>143</v>
      </c>
      <c r="E462" s="99">
        <v>73</v>
      </c>
      <c r="F462" t="s">
        <v>190</v>
      </c>
      <c r="G462" s="103" t="s">
        <v>181</v>
      </c>
      <c r="H462" t="s">
        <v>144</v>
      </c>
      <c r="I462" s="102">
        <v>1059</v>
      </c>
    </row>
    <row r="463" spans="1:9">
      <c r="A463" t="s">
        <v>203</v>
      </c>
      <c r="B463" t="s">
        <v>142</v>
      </c>
      <c r="C463" t="s">
        <v>149</v>
      </c>
      <c r="D463" t="s">
        <v>143</v>
      </c>
      <c r="E463" s="99">
        <v>74</v>
      </c>
      <c r="F463" t="s">
        <v>72</v>
      </c>
      <c r="G463" s="103" t="s">
        <v>181</v>
      </c>
      <c r="H463" t="s">
        <v>144</v>
      </c>
      <c r="I463" s="102">
        <v>71</v>
      </c>
    </row>
    <row r="464" spans="1:9">
      <c r="A464" t="s">
        <v>203</v>
      </c>
      <c r="B464" t="s">
        <v>142</v>
      </c>
      <c r="C464" t="s">
        <v>149</v>
      </c>
      <c r="D464" t="s">
        <v>143</v>
      </c>
      <c r="E464" s="99">
        <v>75</v>
      </c>
      <c r="F464" t="s">
        <v>73</v>
      </c>
      <c r="G464" s="103" t="s">
        <v>181</v>
      </c>
      <c r="H464" t="s">
        <v>144</v>
      </c>
      <c r="I464" s="102">
        <v>468</v>
      </c>
    </row>
    <row r="465" spans="1:9">
      <c r="A465" t="s">
        <v>203</v>
      </c>
      <c r="B465" t="s">
        <v>142</v>
      </c>
      <c r="C465" t="s">
        <v>149</v>
      </c>
      <c r="D465" t="s">
        <v>143</v>
      </c>
      <c r="E465" s="99">
        <v>78</v>
      </c>
      <c r="F465" t="s">
        <v>74</v>
      </c>
      <c r="G465" s="103" t="s">
        <v>181</v>
      </c>
      <c r="H465" t="s">
        <v>144</v>
      </c>
      <c r="I465" s="102">
        <v>141</v>
      </c>
    </row>
    <row r="466" spans="1:9">
      <c r="A466" t="s">
        <v>203</v>
      </c>
      <c r="B466" t="s">
        <v>142</v>
      </c>
      <c r="C466" t="s">
        <v>149</v>
      </c>
      <c r="D466" t="s">
        <v>143</v>
      </c>
      <c r="E466" s="99">
        <v>79</v>
      </c>
      <c r="F466" t="s">
        <v>75</v>
      </c>
      <c r="G466" s="103" t="s">
        <v>181</v>
      </c>
      <c r="H466" t="s">
        <v>144</v>
      </c>
      <c r="I466" s="102">
        <v>502</v>
      </c>
    </row>
    <row r="467" spans="1:9">
      <c r="A467" t="s">
        <v>203</v>
      </c>
      <c r="B467" t="s">
        <v>142</v>
      </c>
      <c r="C467" t="s">
        <v>149</v>
      </c>
      <c r="D467" t="s">
        <v>143</v>
      </c>
      <c r="E467" s="99">
        <v>81</v>
      </c>
      <c r="F467" t="s">
        <v>76</v>
      </c>
      <c r="G467" s="103" t="s">
        <v>181</v>
      </c>
      <c r="H467" t="s">
        <v>144</v>
      </c>
      <c r="I467" s="102">
        <v>36</v>
      </c>
    </row>
    <row r="468" spans="1:9">
      <c r="A468" t="s">
        <v>203</v>
      </c>
      <c r="B468" t="s">
        <v>142</v>
      </c>
      <c r="C468" t="s">
        <v>149</v>
      </c>
      <c r="D468" t="s">
        <v>143</v>
      </c>
      <c r="E468" s="99">
        <v>82</v>
      </c>
      <c r="F468" t="s">
        <v>77</v>
      </c>
      <c r="G468" s="103" t="s">
        <v>181</v>
      </c>
      <c r="H468" t="s">
        <v>144</v>
      </c>
      <c r="I468" s="102">
        <v>300</v>
      </c>
    </row>
    <row r="469" spans="1:9">
      <c r="A469" t="s">
        <v>203</v>
      </c>
      <c r="B469" t="s">
        <v>142</v>
      </c>
      <c r="C469" t="s">
        <v>149</v>
      </c>
      <c r="D469" t="s">
        <v>143</v>
      </c>
      <c r="E469" s="99">
        <v>83</v>
      </c>
      <c r="F469" t="s">
        <v>78</v>
      </c>
      <c r="G469" s="103" t="s">
        <v>181</v>
      </c>
      <c r="H469" t="s">
        <v>144</v>
      </c>
      <c r="I469" s="102">
        <v>430</v>
      </c>
    </row>
    <row r="470" spans="1:9">
      <c r="A470" t="s">
        <v>203</v>
      </c>
      <c r="B470" t="s">
        <v>142</v>
      </c>
      <c r="C470" t="s">
        <v>149</v>
      </c>
      <c r="D470" t="s">
        <v>143</v>
      </c>
      <c r="E470" s="99">
        <v>84</v>
      </c>
      <c r="F470" t="s">
        <v>79</v>
      </c>
      <c r="G470" s="103" t="s">
        <v>181</v>
      </c>
      <c r="H470" t="s">
        <v>144</v>
      </c>
      <c r="I470" s="102">
        <v>20</v>
      </c>
    </row>
    <row r="471" spans="1:9">
      <c r="A471" t="s">
        <v>203</v>
      </c>
      <c r="B471" t="s">
        <v>142</v>
      </c>
      <c r="C471" t="s">
        <v>149</v>
      </c>
      <c r="D471" t="s">
        <v>143</v>
      </c>
      <c r="E471" s="99">
        <v>85</v>
      </c>
      <c r="F471" t="s">
        <v>80</v>
      </c>
      <c r="G471" s="103" t="s">
        <v>181</v>
      </c>
      <c r="H471" t="s">
        <v>144</v>
      </c>
      <c r="I471" s="102">
        <v>62</v>
      </c>
    </row>
    <row r="472" spans="1:9">
      <c r="A472" t="s">
        <v>203</v>
      </c>
      <c r="B472" t="s">
        <v>142</v>
      </c>
      <c r="C472" t="s">
        <v>149</v>
      </c>
      <c r="D472" t="s">
        <v>143</v>
      </c>
      <c r="E472" s="99">
        <v>87</v>
      </c>
      <c r="F472" t="s">
        <v>81</v>
      </c>
      <c r="G472" s="103" t="s">
        <v>181</v>
      </c>
      <c r="H472" t="s">
        <v>144</v>
      </c>
      <c r="I472" s="102">
        <v>20</v>
      </c>
    </row>
    <row r="473" spans="1:9">
      <c r="A473" t="s">
        <v>203</v>
      </c>
      <c r="B473" t="s">
        <v>142</v>
      </c>
      <c r="C473" t="s">
        <v>149</v>
      </c>
      <c r="D473" t="s">
        <v>143</v>
      </c>
      <c r="E473" s="99">
        <v>91</v>
      </c>
      <c r="F473" t="s">
        <v>82</v>
      </c>
      <c r="G473" s="103" t="s">
        <v>181</v>
      </c>
      <c r="H473" t="s">
        <v>144</v>
      </c>
      <c r="I473" s="102">
        <v>178</v>
      </c>
    </row>
    <row r="474" spans="1:9">
      <c r="A474" t="s">
        <v>203</v>
      </c>
      <c r="B474" t="s">
        <v>142</v>
      </c>
      <c r="C474" t="s">
        <v>149</v>
      </c>
      <c r="D474" t="s">
        <v>143</v>
      </c>
      <c r="E474" s="99">
        <v>92</v>
      </c>
      <c r="F474" t="s">
        <v>83</v>
      </c>
      <c r="G474" s="103" t="s">
        <v>181</v>
      </c>
      <c r="H474" t="s">
        <v>144</v>
      </c>
      <c r="I474" s="102">
        <v>16</v>
      </c>
    </row>
    <row r="475" spans="1:9">
      <c r="A475" t="s">
        <v>203</v>
      </c>
      <c r="B475" t="s">
        <v>142</v>
      </c>
      <c r="C475" t="s">
        <v>149</v>
      </c>
      <c r="D475" t="s">
        <v>143</v>
      </c>
      <c r="E475" s="99">
        <v>93</v>
      </c>
      <c r="F475" t="s">
        <v>84</v>
      </c>
      <c r="G475" s="103" t="s">
        <v>181</v>
      </c>
      <c r="H475" t="s">
        <v>144</v>
      </c>
      <c r="I475" s="102">
        <v>484</v>
      </c>
    </row>
    <row r="476" spans="1:9">
      <c r="A476" t="s">
        <v>203</v>
      </c>
      <c r="B476" t="s">
        <v>142</v>
      </c>
      <c r="C476" t="s">
        <v>149</v>
      </c>
      <c r="D476" t="s">
        <v>143</v>
      </c>
      <c r="E476" s="99">
        <v>5</v>
      </c>
      <c r="F476" t="s">
        <v>25</v>
      </c>
      <c r="G476" s="103" t="s">
        <v>182</v>
      </c>
      <c r="H476" t="s">
        <v>144</v>
      </c>
      <c r="I476" s="102">
        <v>377</v>
      </c>
    </row>
    <row r="477" spans="1:9">
      <c r="A477" t="s">
        <v>203</v>
      </c>
      <c r="B477" t="s">
        <v>142</v>
      </c>
      <c r="C477" t="s">
        <v>149</v>
      </c>
      <c r="D477" t="s">
        <v>143</v>
      </c>
      <c r="E477" s="99">
        <v>6</v>
      </c>
      <c r="F477" t="s">
        <v>26</v>
      </c>
      <c r="G477" s="103" t="s">
        <v>182</v>
      </c>
      <c r="H477" t="s">
        <v>144</v>
      </c>
      <c r="I477" s="102">
        <v>252</v>
      </c>
    </row>
    <row r="478" spans="1:9">
      <c r="A478" t="s">
        <v>203</v>
      </c>
      <c r="B478" t="s">
        <v>142</v>
      </c>
      <c r="C478" t="s">
        <v>149</v>
      </c>
      <c r="D478" t="s">
        <v>143</v>
      </c>
      <c r="E478" s="99">
        <v>8</v>
      </c>
      <c r="F478" t="s">
        <v>27</v>
      </c>
      <c r="G478" s="103" t="s">
        <v>182</v>
      </c>
      <c r="H478" t="s">
        <v>144</v>
      </c>
      <c r="I478" s="102">
        <v>296</v>
      </c>
    </row>
    <row r="479" spans="1:9">
      <c r="A479" t="s">
        <v>203</v>
      </c>
      <c r="B479" t="s">
        <v>142</v>
      </c>
      <c r="C479" t="s">
        <v>149</v>
      </c>
      <c r="D479" t="s">
        <v>143</v>
      </c>
      <c r="E479" s="99">
        <v>10</v>
      </c>
      <c r="F479" t="s">
        <v>28</v>
      </c>
      <c r="G479" s="103" t="s">
        <v>182</v>
      </c>
      <c r="H479" t="s">
        <v>144</v>
      </c>
      <c r="I479" s="102">
        <v>35</v>
      </c>
    </row>
    <row r="480" spans="1:9">
      <c r="A480" t="s">
        <v>203</v>
      </c>
      <c r="B480" t="s">
        <v>142</v>
      </c>
      <c r="C480" t="s">
        <v>149</v>
      </c>
      <c r="D480" t="s">
        <v>143</v>
      </c>
      <c r="E480" s="99">
        <v>19</v>
      </c>
      <c r="F480" t="s">
        <v>29</v>
      </c>
      <c r="G480" s="103" t="s">
        <v>182</v>
      </c>
      <c r="H480" t="s">
        <v>144</v>
      </c>
      <c r="I480" s="102">
        <v>81</v>
      </c>
    </row>
    <row r="481" spans="1:9">
      <c r="A481" t="s">
        <v>203</v>
      </c>
      <c r="B481" t="s">
        <v>142</v>
      </c>
      <c r="C481" t="s">
        <v>149</v>
      </c>
      <c r="D481" t="s">
        <v>143</v>
      </c>
      <c r="E481" s="99">
        <v>20</v>
      </c>
      <c r="F481" t="s">
        <v>30</v>
      </c>
      <c r="G481" s="103" t="s">
        <v>182</v>
      </c>
      <c r="H481" t="s">
        <v>144</v>
      </c>
      <c r="I481" s="102">
        <v>258</v>
      </c>
    </row>
    <row r="482" spans="1:9">
      <c r="A482" t="s">
        <v>203</v>
      </c>
      <c r="B482" t="s">
        <v>142</v>
      </c>
      <c r="C482" t="s">
        <v>149</v>
      </c>
      <c r="D482" t="s">
        <v>143</v>
      </c>
      <c r="E482" s="99">
        <v>22</v>
      </c>
      <c r="F482" t="s">
        <v>31</v>
      </c>
      <c r="G482" s="103" t="s">
        <v>182</v>
      </c>
      <c r="H482" t="s">
        <v>144</v>
      </c>
      <c r="I482" s="102">
        <v>586</v>
      </c>
    </row>
    <row r="483" spans="1:9">
      <c r="A483" t="s">
        <v>203</v>
      </c>
      <c r="B483" t="s">
        <v>142</v>
      </c>
      <c r="C483" t="s">
        <v>149</v>
      </c>
      <c r="D483" t="s">
        <v>143</v>
      </c>
      <c r="E483" s="99">
        <v>23</v>
      </c>
      <c r="F483" t="s">
        <v>32</v>
      </c>
      <c r="G483" s="103" t="s">
        <v>182</v>
      </c>
      <c r="H483" t="s">
        <v>144</v>
      </c>
      <c r="I483" s="102">
        <v>1747</v>
      </c>
    </row>
    <row r="484" spans="1:9">
      <c r="A484" t="s">
        <v>203</v>
      </c>
      <c r="B484" t="s">
        <v>142</v>
      </c>
      <c r="C484" t="s">
        <v>149</v>
      </c>
      <c r="D484" t="s">
        <v>143</v>
      </c>
      <c r="E484" s="99">
        <v>27</v>
      </c>
      <c r="F484" t="s">
        <v>33</v>
      </c>
      <c r="G484" s="103" t="s">
        <v>182</v>
      </c>
      <c r="H484" t="s">
        <v>144</v>
      </c>
      <c r="I484" s="102">
        <v>302</v>
      </c>
    </row>
    <row r="485" spans="1:9">
      <c r="A485" t="s">
        <v>203</v>
      </c>
      <c r="B485" t="s">
        <v>142</v>
      </c>
      <c r="C485" t="s">
        <v>149</v>
      </c>
      <c r="D485" t="s">
        <v>143</v>
      </c>
      <c r="E485" s="99">
        <v>28</v>
      </c>
      <c r="F485" t="s">
        <v>34</v>
      </c>
      <c r="G485" s="103" t="s">
        <v>182</v>
      </c>
      <c r="H485" t="s">
        <v>144</v>
      </c>
      <c r="I485" s="102">
        <v>192</v>
      </c>
    </row>
    <row r="486" spans="1:9">
      <c r="A486" t="s">
        <v>203</v>
      </c>
      <c r="B486" t="s">
        <v>142</v>
      </c>
      <c r="C486" t="s">
        <v>149</v>
      </c>
      <c r="D486" t="s">
        <v>143</v>
      </c>
      <c r="E486" s="99">
        <v>33</v>
      </c>
      <c r="F486" t="s">
        <v>35</v>
      </c>
      <c r="G486" s="103" t="s">
        <v>182</v>
      </c>
      <c r="H486" t="s">
        <v>144</v>
      </c>
      <c r="I486" s="102">
        <v>1159</v>
      </c>
    </row>
    <row r="487" spans="1:9">
      <c r="A487" t="s">
        <v>203</v>
      </c>
      <c r="B487" t="s">
        <v>142</v>
      </c>
      <c r="C487" t="s">
        <v>149</v>
      </c>
      <c r="D487" t="s">
        <v>143</v>
      </c>
      <c r="E487" s="99">
        <v>34</v>
      </c>
      <c r="F487" t="s">
        <v>36</v>
      </c>
      <c r="G487" s="103" t="s">
        <v>182</v>
      </c>
      <c r="H487" t="s">
        <v>144</v>
      </c>
      <c r="I487" s="102">
        <v>1399</v>
      </c>
    </row>
    <row r="488" spans="1:9">
      <c r="A488" t="s">
        <v>203</v>
      </c>
      <c r="B488" t="s">
        <v>142</v>
      </c>
      <c r="C488" t="s">
        <v>149</v>
      </c>
      <c r="D488" t="s">
        <v>143</v>
      </c>
      <c r="E488" s="99">
        <v>35</v>
      </c>
      <c r="F488" t="s">
        <v>37</v>
      </c>
      <c r="G488" s="103" t="s">
        <v>182</v>
      </c>
      <c r="H488" t="s">
        <v>144</v>
      </c>
      <c r="I488" s="102">
        <v>1945</v>
      </c>
    </row>
    <row r="489" spans="1:9">
      <c r="A489" t="s">
        <v>203</v>
      </c>
      <c r="B489" t="s">
        <v>142</v>
      </c>
      <c r="C489" t="s">
        <v>149</v>
      </c>
      <c r="D489" t="s">
        <v>143</v>
      </c>
      <c r="E489" s="99">
        <v>36</v>
      </c>
      <c r="F489" t="s">
        <v>38</v>
      </c>
      <c r="G489" s="103" t="s">
        <v>182</v>
      </c>
      <c r="H489" t="s">
        <v>144</v>
      </c>
      <c r="I489" s="102">
        <v>5610</v>
      </c>
    </row>
    <row r="490" spans="1:9">
      <c r="A490" t="s">
        <v>203</v>
      </c>
      <c r="B490" t="s">
        <v>142</v>
      </c>
      <c r="C490" t="s">
        <v>149</v>
      </c>
      <c r="D490" t="s">
        <v>143</v>
      </c>
      <c r="E490" s="99">
        <v>37</v>
      </c>
      <c r="F490" t="s">
        <v>39</v>
      </c>
      <c r="G490" s="103" t="s">
        <v>182</v>
      </c>
      <c r="H490" t="s">
        <v>144</v>
      </c>
      <c r="I490" s="102">
        <v>1053</v>
      </c>
    </row>
    <row r="491" spans="1:9">
      <c r="A491" t="s">
        <v>203</v>
      </c>
      <c r="B491" t="s">
        <v>142</v>
      </c>
      <c r="C491" t="s">
        <v>149</v>
      </c>
      <c r="D491" t="s">
        <v>143</v>
      </c>
      <c r="E491" s="99">
        <v>38</v>
      </c>
      <c r="F491" t="s">
        <v>40</v>
      </c>
      <c r="G491" s="103" t="s">
        <v>182</v>
      </c>
      <c r="H491" t="s">
        <v>144</v>
      </c>
      <c r="I491" s="102">
        <v>1665</v>
      </c>
    </row>
    <row r="492" spans="1:9">
      <c r="A492" t="s">
        <v>203</v>
      </c>
      <c r="B492" t="s">
        <v>142</v>
      </c>
      <c r="C492" t="s">
        <v>149</v>
      </c>
      <c r="D492" t="s">
        <v>143</v>
      </c>
      <c r="E492" s="99">
        <v>39</v>
      </c>
      <c r="F492" t="s">
        <v>41</v>
      </c>
      <c r="G492" s="103" t="s">
        <v>182</v>
      </c>
      <c r="H492" t="s">
        <v>144</v>
      </c>
      <c r="I492" s="102">
        <v>3469</v>
      </c>
    </row>
    <row r="493" spans="1:9">
      <c r="A493" t="s">
        <v>203</v>
      </c>
      <c r="B493" t="s">
        <v>142</v>
      </c>
      <c r="C493" t="s">
        <v>149</v>
      </c>
      <c r="D493" t="s">
        <v>143</v>
      </c>
      <c r="E493" s="99">
        <v>40</v>
      </c>
      <c r="F493" t="s">
        <v>42</v>
      </c>
      <c r="G493" s="103" t="s">
        <v>182</v>
      </c>
      <c r="H493" t="s">
        <v>144</v>
      </c>
      <c r="I493" s="102">
        <v>582</v>
      </c>
    </row>
    <row r="494" spans="1:9">
      <c r="A494" t="s">
        <v>203</v>
      </c>
      <c r="B494" t="s">
        <v>142</v>
      </c>
      <c r="C494" t="s">
        <v>149</v>
      </c>
      <c r="D494" t="s">
        <v>143</v>
      </c>
      <c r="E494" s="99">
        <v>41</v>
      </c>
      <c r="F494" t="s">
        <v>43</v>
      </c>
      <c r="G494" s="103" t="s">
        <v>182</v>
      </c>
      <c r="H494" t="s">
        <v>144</v>
      </c>
      <c r="I494" s="102">
        <v>1944</v>
      </c>
    </row>
    <row r="495" spans="1:9">
      <c r="A495" t="s">
        <v>203</v>
      </c>
      <c r="B495" t="s">
        <v>142</v>
      </c>
      <c r="C495" t="s">
        <v>149</v>
      </c>
      <c r="D495" t="s">
        <v>143</v>
      </c>
      <c r="E495" s="99">
        <v>42</v>
      </c>
      <c r="F495" t="s">
        <v>44</v>
      </c>
      <c r="G495" s="103" t="s">
        <v>182</v>
      </c>
      <c r="H495" t="s">
        <v>144</v>
      </c>
      <c r="I495" s="102">
        <v>1224</v>
      </c>
    </row>
    <row r="496" spans="1:9">
      <c r="A496" t="s">
        <v>203</v>
      </c>
      <c r="B496" t="s">
        <v>142</v>
      </c>
      <c r="C496" t="s">
        <v>149</v>
      </c>
      <c r="D496" t="s">
        <v>143</v>
      </c>
      <c r="E496" s="99">
        <v>43</v>
      </c>
      <c r="F496" t="s">
        <v>45</v>
      </c>
      <c r="G496" s="103" t="s">
        <v>182</v>
      </c>
      <c r="H496" t="s">
        <v>144</v>
      </c>
      <c r="I496" s="102">
        <v>2211</v>
      </c>
    </row>
    <row r="497" spans="1:9">
      <c r="A497" t="s">
        <v>203</v>
      </c>
      <c r="B497" t="s">
        <v>142</v>
      </c>
      <c r="C497" t="s">
        <v>149</v>
      </c>
      <c r="D497" t="s">
        <v>143</v>
      </c>
      <c r="E497" s="99">
        <v>44</v>
      </c>
      <c r="F497" t="s">
        <v>46</v>
      </c>
      <c r="G497" s="103" t="s">
        <v>182</v>
      </c>
      <c r="H497" t="s">
        <v>144</v>
      </c>
      <c r="I497" s="102">
        <v>1152</v>
      </c>
    </row>
    <row r="498" spans="1:9">
      <c r="A498" t="s">
        <v>203</v>
      </c>
      <c r="B498" t="s">
        <v>142</v>
      </c>
      <c r="C498" t="s">
        <v>149</v>
      </c>
      <c r="D498" t="s">
        <v>143</v>
      </c>
      <c r="E498" s="99">
        <v>45</v>
      </c>
      <c r="F498" t="s">
        <v>47</v>
      </c>
      <c r="G498" s="103" t="s">
        <v>182</v>
      </c>
      <c r="H498" t="s">
        <v>144</v>
      </c>
      <c r="I498" s="102">
        <v>490</v>
      </c>
    </row>
    <row r="499" spans="1:9">
      <c r="A499" t="s">
        <v>203</v>
      </c>
      <c r="B499" t="s">
        <v>142</v>
      </c>
      <c r="C499" t="s">
        <v>149</v>
      </c>
      <c r="D499" t="s">
        <v>143</v>
      </c>
      <c r="E499" s="99">
        <v>46</v>
      </c>
      <c r="F499" t="s">
        <v>48</v>
      </c>
      <c r="G499" s="103" t="s">
        <v>182</v>
      </c>
      <c r="H499" t="s">
        <v>144</v>
      </c>
      <c r="I499" s="102">
        <v>244</v>
      </c>
    </row>
    <row r="500" spans="1:9">
      <c r="A500" t="s">
        <v>203</v>
      </c>
      <c r="B500" t="s">
        <v>142</v>
      </c>
      <c r="C500" t="s">
        <v>149</v>
      </c>
      <c r="D500" t="s">
        <v>143</v>
      </c>
      <c r="E500" s="99">
        <v>47</v>
      </c>
      <c r="F500" t="s">
        <v>189</v>
      </c>
      <c r="G500" s="103" t="s">
        <v>182</v>
      </c>
      <c r="H500" t="s">
        <v>144</v>
      </c>
      <c r="I500" s="102">
        <v>245</v>
      </c>
    </row>
    <row r="501" spans="1:9">
      <c r="A501" t="s">
        <v>203</v>
      </c>
      <c r="B501" t="s">
        <v>142</v>
      </c>
      <c r="C501" t="s">
        <v>149</v>
      </c>
      <c r="D501" t="s">
        <v>143</v>
      </c>
      <c r="E501" s="99">
        <v>48</v>
      </c>
      <c r="F501" t="s">
        <v>202</v>
      </c>
      <c r="G501" s="103" t="s">
        <v>182</v>
      </c>
      <c r="H501" t="s">
        <v>144</v>
      </c>
      <c r="I501" s="102">
        <v>343</v>
      </c>
    </row>
    <row r="502" spans="1:9">
      <c r="A502" t="s">
        <v>203</v>
      </c>
      <c r="B502" t="s">
        <v>142</v>
      </c>
      <c r="C502" t="s">
        <v>149</v>
      </c>
      <c r="D502" t="s">
        <v>143</v>
      </c>
      <c r="E502" s="99">
        <v>49</v>
      </c>
      <c r="F502" t="s">
        <v>51</v>
      </c>
      <c r="G502" s="103" t="s">
        <v>182</v>
      </c>
      <c r="H502" t="s">
        <v>144</v>
      </c>
      <c r="I502" s="102">
        <v>13</v>
      </c>
    </row>
    <row r="503" spans="1:9">
      <c r="A503" t="s">
        <v>203</v>
      </c>
      <c r="B503" t="s">
        <v>142</v>
      </c>
      <c r="C503" t="s">
        <v>149</v>
      </c>
      <c r="D503" t="s">
        <v>143</v>
      </c>
      <c r="E503" s="99">
        <v>50</v>
      </c>
      <c r="F503" t="s">
        <v>52</v>
      </c>
      <c r="G503" s="103" t="s">
        <v>182</v>
      </c>
      <c r="H503" t="s">
        <v>144</v>
      </c>
      <c r="I503" s="102">
        <v>27</v>
      </c>
    </row>
    <row r="504" spans="1:9">
      <c r="A504" t="s">
        <v>203</v>
      </c>
      <c r="B504" t="s">
        <v>142</v>
      </c>
      <c r="C504" t="s">
        <v>149</v>
      </c>
      <c r="D504" t="s">
        <v>143</v>
      </c>
      <c r="E504" s="99">
        <v>51</v>
      </c>
      <c r="F504" t="s">
        <v>53</v>
      </c>
      <c r="G504" s="103" t="s">
        <v>182</v>
      </c>
      <c r="H504" t="s">
        <v>144</v>
      </c>
      <c r="I504" s="102">
        <v>81</v>
      </c>
    </row>
    <row r="505" spans="1:9">
      <c r="A505" t="s">
        <v>203</v>
      </c>
      <c r="B505" t="s">
        <v>142</v>
      </c>
      <c r="C505" t="s">
        <v>149</v>
      </c>
      <c r="D505" t="s">
        <v>143</v>
      </c>
      <c r="E505" s="99">
        <v>52</v>
      </c>
      <c r="F505" t="s">
        <v>54</v>
      </c>
      <c r="G505" s="103" t="s">
        <v>182</v>
      </c>
      <c r="H505" t="s">
        <v>144</v>
      </c>
      <c r="I505" s="102">
        <v>101</v>
      </c>
    </row>
    <row r="506" spans="1:9">
      <c r="A506" t="s">
        <v>203</v>
      </c>
      <c r="B506" t="s">
        <v>142</v>
      </c>
      <c r="C506" t="s">
        <v>149</v>
      </c>
      <c r="D506" t="s">
        <v>143</v>
      </c>
      <c r="E506" s="99">
        <v>53</v>
      </c>
      <c r="F506" t="s">
        <v>55</v>
      </c>
      <c r="G506" s="103" t="s">
        <v>182</v>
      </c>
      <c r="H506" t="s">
        <v>144</v>
      </c>
      <c r="I506" s="102">
        <v>149</v>
      </c>
    </row>
    <row r="507" spans="1:9">
      <c r="A507" t="s">
        <v>203</v>
      </c>
      <c r="B507" t="s">
        <v>142</v>
      </c>
      <c r="C507" t="s">
        <v>149</v>
      </c>
      <c r="D507" t="s">
        <v>143</v>
      </c>
      <c r="E507" s="99">
        <v>54</v>
      </c>
      <c r="F507" t="s">
        <v>56</v>
      </c>
      <c r="G507" s="103" t="s">
        <v>182</v>
      </c>
      <c r="H507" t="s">
        <v>144</v>
      </c>
      <c r="I507" s="102">
        <v>106</v>
      </c>
    </row>
    <row r="508" spans="1:9">
      <c r="A508" t="s">
        <v>203</v>
      </c>
      <c r="B508" t="s">
        <v>142</v>
      </c>
      <c r="C508" t="s">
        <v>149</v>
      </c>
      <c r="D508" t="s">
        <v>143</v>
      </c>
      <c r="E508" s="99">
        <v>57</v>
      </c>
      <c r="F508" t="s">
        <v>57</v>
      </c>
      <c r="G508" s="103" t="s">
        <v>182</v>
      </c>
      <c r="H508" t="s">
        <v>144</v>
      </c>
      <c r="I508" s="102">
        <v>827</v>
      </c>
    </row>
    <row r="509" spans="1:9">
      <c r="A509" t="s">
        <v>203</v>
      </c>
      <c r="B509" t="s">
        <v>142</v>
      </c>
      <c r="C509" t="s">
        <v>149</v>
      </c>
      <c r="D509" t="s">
        <v>143</v>
      </c>
      <c r="E509" s="99">
        <v>58</v>
      </c>
      <c r="F509" t="s">
        <v>58</v>
      </c>
      <c r="G509" s="103" t="s">
        <v>182</v>
      </c>
      <c r="H509" t="s">
        <v>144</v>
      </c>
      <c r="I509" s="102">
        <v>105</v>
      </c>
    </row>
    <row r="510" spans="1:9">
      <c r="A510" t="s">
        <v>203</v>
      </c>
      <c r="B510" t="s">
        <v>142</v>
      </c>
      <c r="C510" t="s">
        <v>149</v>
      </c>
      <c r="D510" t="s">
        <v>143</v>
      </c>
      <c r="E510" s="99">
        <v>59</v>
      </c>
      <c r="F510" t="s">
        <v>59</v>
      </c>
      <c r="G510" s="103" t="s">
        <v>182</v>
      </c>
      <c r="H510" t="s">
        <v>144</v>
      </c>
      <c r="I510" s="102">
        <v>237</v>
      </c>
    </row>
    <row r="511" spans="1:9">
      <c r="A511" t="s">
        <v>203</v>
      </c>
      <c r="B511" t="s">
        <v>142</v>
      </c>
      <c r="C511" t="s">
        <v>149</v>
      </c>
      <c r="D511" t="s">
        <v>143</v>
      </c>
      <c r="E511" s="99">
        <v>60</v>
      </c>
      <c r="F511" t="s">
        <v>60</v>
      </c>
      <c r="G511" s="103" t="s">
        <v>182</v>
      </c>
      <c r="H511" t="s">
        <v>144</v>
      </c>
      <c r="I511" s="102">
        <v>433</v>
      </c>
    </row>
    <row r="512" spans="1:9">
      <c r="A512" t="s">
        <v>203</v>
      </c>
      <c r="B512" t="s">
        <v>142</v>
      </c>
      <c r="C512" t="s">
        <v>149</v>
      </c>
      <c r="D512" t="s">
        <v>143</v>
      </c>
      <c r="E512" s="99">
        <v>61</v>
      </c>
      <c r="F512" t="s">
        <v>61</v>
      </c>
      <c r="G512" s="103" t="s">
        <v>182</v>
      </c>
      <c r="H512" t="s">
        <v>144</v>
      </c>
      <c r="I512" s="102">
        <v>1451</v>
      </c>
    </row>
    <row r="513" spans="1:9">
      <c r="A513" t="s">
        <v>203</v>
      </c>
      <c r="B513" t="s">
        <v>142</v>
      </c>
      <c r="C513" t="s">
        <v>149</v>
      </c>
      <c r="D513" t="s">
        <v>143</v>
      </c>
      <c r="E513" s="99">
        <v>62</v>
      </c>
      <c r="F513" t="s">
        <v>62</v>
      </c>
      <c r="G513" s="103" t="s">
        <v>182</v>
      </c>
      <c r="H513" t="s">
        <v>144</v>
      </c>
      <c r="I513" s="102">
        <v>982</v>
      </c>
    </row>
    <row r="514" spans="1:9">
      <c r="A514" t="s">
        <v>203</v>
      </c>
      <c r="B514" t="s">
        <v>142</v>
      </c>
      <c r="C514" t="s">
        <v>149</v>
      </c>
      <c r="D514" t="s">
        <v>143</v>
      </c>
      <c r="E514" s="99">
        <v>63</v>
      </c>
      <c r="F514" t="s">
        <v>63</v>
      </c>
      <c r="G514" s="103" t="s">
        <v>182</v>
      </c>
      <c r="H514" t="s">
        <v>144</v>
      </c>
      <c r="I514" s="102">
        <v>490</v>
      </c>
    </row>
    <row r="515" spans="1:9">
      <c r="A515" t="s">
        <v>203</v>
      </c>
      <c r="B515" t="s">
        <v>142</v>
      </c>
      <c r="C515" t="s">
        <v>149</v>
      </c>
      <c r="D515" t="s">
        <v>143</v>
      </c>
      <c r="E515" s="99">
        <v>64</v>
      </c>
      <c r="F515" t="s">
        <v>64</v>
      </c>
      <c r="G515" s="103" t="s">
        <v>182</v>
      </c>
      <c r="H515" t="s">
        <v>144</v>
      </c>
      <c r="I515" s="102">
        <v>93</v>
      </c>
    </row>
    <row r="516" spans="1:9">
      <c r="A516" t="s">
        <v>203</v>
      </c>
      <c r="B516" t="s">
        <v>142</v>
      </c>
      <c r="C516" t="s">
        <v>149</v>
      </c>
      <c r="D516" t="s">
        <v>143</v>
      </c>
      <c r="E516" s="99">
        <v>67</v>
      </c>
      <c r="F516" t="s">
        <v>65</v>
      </c>
      <c r="G516" s="103" t="s">
        <v>182</v>
      </c>
      <c r="H516" t="s">
        <v>144</v>
      </c>
      <c r="I516" s="102">
        <v>409</v>
      </c>
    </row>
    <row r="517" spans="1:9">
      <c r="A517" t="s">
        <v>203</v>
      </c>
      <c r="B517" t="s">
        <v>142</v>
      </c>
      <c r="C517" t="s">
        <v>149</v>
      </c>
      <c r="D517" t="s">
        <v>143</v>
      </c>
      <c r="E517" s="99">
        <v>68</v>
      </c>
      <c r="F517" t="s">
        <v>66</v>
      </c>
      <c r="G517" s="103" t="s">
        <v>182</v>
      </c>
      <c r="H517" t="s">
        <v>144</v>
      </c>
      <c r="I517" s="102">
        <v>1041</v>
      </c>
    </row>
    <row r="518" spans="1:9">
      <c r="A518" t="s">
        <v>203</v>
      </c>
      <c r="B518" t="s">
        <v>142</v>
      </c>
      <c r="C518" t="s">
        <v>149</v>
      </c>
      <c r="D518" t="s">
        <v>143</v>
      </c>
      <c r="E518" s="99">
        <v>69</v>
      </c>
      <c r="F518" t="s">
        <v>67</v>
      </c>
      <c r="G518" s="103" t="s">
        <v>182</v>
      </c>
      <c r="H518" t="s">
        <v>144</v>
      </c>
      <c r="I518" s="102">
        <v>278</v>
      </c>
    </row>
    <row r="519" spans="1:9">
      <c r="A519" t="s">
        <v>203</v>
      </c>
      <c r="B519" t="s">
        <v>142</v>
      </c>
      <c r="C519" t="s">
        <v>149</v>
      </c>
      <c r="D519" t="s">
        <v>143</v>
      </c>
      <c r="E519" s="99">
        <v>70</v>
      </c>
      <c r="F519" t="s">
        <v>151</v>
      </c>
      <c r="G519" s="103" t="s">
        <v>182</v>
      </c>
      <c r="H519" t="s">
        <v>144</v>
      </c>
      <c r="I519" s="102">
        <v>236</v>
      </c>
    </row>
    <row r="520" spans="1:9">
      <c r="A520" t="s">
        <v>203</v>
      </c>
      <c r="B520" t="s">
        <v>142</v>
      </c>
      <c r="C520" t="s">
        <v>149</v>
      </c>
      <c r="D520" t="s">
        <v>143</v>
      </c>
      <c r="E520" s="99">
        <v>71</v>
      </c>
      <c r="F520" t="s">
        <v>69</v>
      </c>
      <c r="G520" s="103" t="s">
        <v>182</v>
      </c>
      <c r="H520" t="s">
        <v>144</v>
      </c>
      <c r="I520" s="102">
        <v>697</v>
      </c>
    </row>
    <row r="521" spans="1:9">
      <c r="A521" t="s">
        <v>203</v>
      </c>
      <c r="B521" t="s">
        <v>142</v>
      </c>
      <c r="C521" t="s">
        <v>149</v>
      </c>
      <c r="D521" t="s">
        <v>143</v>
      </c>
      <c r="E521" s="99">
        <v>72</v>
      </c>
      <c r="F521" t="s">
        <v>70</v>
      </c>
      <c r="G521" s="103" t="s">
        <v>182</v>
      </c>
      <c r="H521" t="s">
        <v>144</v>
      </c>
      <c r="I521" s="102">
        <v>367</v>
      </c>
    </row>
    <row r="522" spans="1:9">
      <c r="A522" t="s">
        <v>203</v>
      </c>
      <c r="B522" t="s">
        <v>142</v>
      </c>
      <c r="C522" t="s">
        <v>149</v>
      </c>
      <c r="D522" t="s">
        <v>143</v>
      </c>
      <c r="E522" s="99">
        <v>73</v>
      </c>
      <c r="F522" t="s">
        <v>190</v>
      </c>
      <c r="G522" s="103" t="s">
        <v>182</v>
      </c>
      <c r="H522" t="s">
        <v>144</v>
      </c>
      <c r="I522" s="102">
        <v>1099</v>
      </c>
    </row>
    <row r="523" spans="1:9">
      <c r="A523" t="s">
        <v>203</v>
      </c>
      <c r="B523" t="s">
        <v>142</v>
      </c>
      <c r="C523" t="s">
        <v>149</v>
      </c>
      <c r="D523" t="s">
        <v>143</v>
      </c>
      <c r="E523" s="99">
        <v>74</v>
      </c>
      <c r="F523" t="s">
        <v>72</v>
      </c>
      <c r="G523" s="103" t="s">
        <v>182</v>
      </c>
      <c r="H523" t="s">
        <v>144</v>
      </c>
      <c r="I523" s="102">
        <v>77</v>
      </c>
    </row>
    <row r="524" spans="1:9">
      <c r="A524" t="s">
        <v>203</v>
      </c>
      <c r="B524" t="s">
        <v>142</v>
      </c>
      <c r="C524" t="s">
        <v>149</v>
      </c>
      <c r="D524" t="s">
        <v>143</v>
      </c>
      <c r="E524" s="99">
        <v>75</v>
      </c>
      <c r="F524" t="s">
        <v>73</v>
      </c>
      <c r="G524" s="103" t="s">
        <v>182</v>
      </c>
      <c r="H524" t="s">
        <v>144</v>
      </c>
      <c r="I524" s="102">
        <v>486</v>
      </c>
    </row>
    <row r="525" spans="1:9">
      <c r="A525" t="s">
        <v>203</v>
      </c>
      <c r="B525" t="s">
        <v>142</v>
      </c>
      <c r="C525" t="s">
        <v>149</v>
      </c>
      <c r="D525" t="s">
        <v>143</v>
      </c>
      <c r="E525" s="99">
        <v>78</v>
      </c>
      <c r="F525" t="s">
        <v>74</v>
      </c>
      <c r="G525" s="103" t="s">
        <v>182</v>
      </c>
      <c r="H525" t="s">
        <v>144</v>
      </c>
      <c r="I525" s="102">
        <v>130</v>
      </c>
    </row>
    <row r="526" spans="1:9">
      <c r="A526" t="s">
        <v>203</v>
      </c>
      <c r="B526" t="s">
        <v>142</v>
      </c>
      <c r="C526" t="s">
        <v>149</v>
      </c>
      <c r="D526" t="s">
        <v>143</v>
      </c>
      <c r="E526" s="99">
        <v>79</v>
      </c>
      <c r="F526" t="s">
        <v>75</v>
      </c>
      <c r="G526" s="103" t="s">
        <v>182</v>
      </c>
      <c r="H526" t="s">
        <v>144</v>
      </c>
      <c r="I526" s="102">
        <v>545</v>
      </c>
    </row>
    <row r="527" spans="1:9">
      <c r="A527" t="s">
        <v>203</v>
      </c>
      <c r="B527" t="s">
        <v>142</v>
      </c>
      <c r="C527" t="s">
        <v>149</v>
      </c>
      <c r="D527" t="s">
        <v>143</v>
      </c>
      <c r="E527" s="99">
        <v>81</v>
      </c>
      <c r="F527" t="s">
        <v>76</v>
      </c>
      <c r="G527" s="103" t="s">
        <v>182</v>
      </c>
      <c r="H527" t="s">
        <v>144</v>
      </c>
      <c r="I527" s="102">
        <v>35</v>
      </c>
    </row>
    <row r="528" spans="1:9">
      <c r="A528" t="s">
        <v>203</v>
      </c>
      <c r="B528" t="s">
        <v>142</v>
      </c>
      <c r="C528" t="s">
        <v>149</v>
      </c>
      <c r="D528" t="s">
        <v>143</v>
      </c>
      <c r="E528" s="99">
        <v>82</v>
      </c>
      <c r="F528" t="s">
        <v>77</v>
      </c>
      <c r="G528" s="103" t="s">
        <v>182</v>
      </c>
      <c r="H528" t="s">
        <v>144</v>
      </c>
      <c r="I528" s="102">
        <v>278</v>
      </c>
    </row>
    <row r="529" spans="1:9">
      <c r="A529" t="s">
        <v>203</v>
      </c>
      <c r="B529" t="s">
        <v>142</v>
      </c>
      <c r="C529" t="s">
        <v>149</v>
      </c>
      <c r="D529" t="s">
        <v>143</v>
      </c>
      <c r="E529" s="99">
        <v>83</v>
      </c>
      <c r="F529" t="s">
        <v>78</v>
      </c>
      <c r="G529" s="103" t="s">
        <v>182</v>
      </c>
      <c r="H529" t="s">
        <v>144</v>
      </c>
      <c r="I529" s="102">
        <v>442</v>
      </c>
    </row>
    <row r="530" spans="1:9">
      <c r="A530" t="s">
        <v>203</v>
      </c>
      <c r="B530" t="s">
        <v>142</v>
      </c>
      <c r="C530" t="s">
        <v>149</v>
      </c>
      <c r="D530" t="s">
        <v>143</v>
      </c>
      <c r="E530" s="99">
        <v>84</v>
      </c>
      <c r="F530" t="s">
        <v>79</v>
      </c>
      <c r="G530" s="103" t="s">
        <v>182</v>
      </c>
      <c r="H530" t="s">
        <v>144</v>
      </c>
      <c r="I530" s="102">
        <v>20</v>
      </c>
    </row>
    <row r="531" spans="1:9">
      <c r="A531" t="s">
        <v>203</v>
      </c>
      <c r="B531" t="s">
        <v>142</v>
      </c>
      <c r="C531" t="s">
        <v>149</v>
      </c>
      <c r="D531" t="s">
        <v>143</v>
      </c>
      <c r="E531" s="99">
        <v>85</v>
      </c>
      <c r="F531" t="s">
        <v>80</v>
      </c>
      <c r="G531" s="103" t="s">
        <v>182</v>
      </c>
      <c r="H531" t="s">
        <v>144</v>
      </c>
      <c r="I531" s="102">
        <v>65</v>
      </c>
    </row>
    <row r="532" spans="1:9">
      <c r="A532" t="s">
        <v>203</v>
      </c>
      <c r="B532" t="s">
        <v>142</v>
      </c>
      <c r="C532" t="s">
        <v>149</v>
      </c>
      <c r="D532" t="s">
        <v>143</v>
      </c>
      <c r="E532" s="99">
        <v>87</v>
      </c>
      <c r="F532" t="s">
        <v>81</v>
      </c>
      <c r="G532" s="103" t="s">
        <v>182</v>
      </c>
      <c r="H532" t="s">
        <v>144</v>
      </c>
      <c r="I532" s="102">
        <v>12</v>
      </c>
    </row>
    <row r="533" spans="1:9">
      <c r="A533" t="s">
        <v>203</v>
      </c>
      <c r="B533" t="s">
        <v>142</v>
      </c>
      <c r="C533" t="s">
        <v>149</v>
      </c>
      <c r="D533" t="s">
        <v>143</v>
      </c>
      <c r="E533" s="99">
        <v>91</v>
      </c>
      <c r="F533" t="s">
        <v>82</v>
      </c>
      <c r="G533" s="103" t="s">
        <v>182</v>
      </c>
      <c r="H533" t="s">
        <v>144</v>
      </c>
      <c r="I533" s="102">
        <v>193</v>
      </c>
    </row>
    <row r="534" spans="1:9">
      <c r="A534" t="s">
        <v>203</v>
      </c>
      <c r="B534" t="s">
        <v>142</v>
      </c>
      <c r="C534" t="s">
        <v>149</v>
      </c>
      <c r="D534" t="s">
        <v>143</v>
      </c>
      <c r="E534" s="99">
        <v>92</v>
      </c>
      <c r="F534" t="s">
        <v>83</v>
      </c>
      <c r="G534" s="103" t="s">
        <v>182</v>
      </c>
      <c r="H534" t="s">
        <v>144</v>
      </c>
      <c r="I534" s="102">
        <v>15</v>
      </c>
    </row>
    <row r="535" spans="1:9">
      <c r="A535" t="s">
        <v>203</v>
      </c>
      <c r="B535" t="s">
        <v>142</v>
      </c>
      <c r="C535" t="s">
        <v>149</v>
      </c>
      <c r="D535" t="s">
        <v>143</v>
      </c>
      <c r="E535" s="99">
        <v>93</v>
      </c>
      <c r="F535" t="s">
        <v>84</v>
      </c>
      <c r="G535" s="103" t="s">
        <v>182</v>
      </c>
      <c r="H535" t="s">
        <v>144</v>
      </c>
      <c r="I535" s="102">
        <v>493</v>
      </c>
    </row>
    <row r="536" spans="1:9">
      <c r="A536" t="s">
        <v>203</v>
      </c>
      <c r="B536" t="s">
        <v>142</v>
      </c>
      <c r="C536" t="s">
        <v>149</v>
      </c>
      <c r="D536" t="s">
        <v>143</v>
      </c>
      <c r="E536" s="99">
        <v>5</v>
      </c>
      <c r="F536" t="s">
        <v>25</v>
      </c>
      <c r="G536" s="103" t="s">
        <v>183</v>
      </c>
      <c r="H536" t="s">
        <v>144</v>
      </c>
      <c r="I536" s="102">
        <v>394</v>
      </c>
    </row>
    <row r="537" spans="1:9">
      <c r="A537" t="s">
        <v>203</v>
      </c>
      <c r="B537" t="s">
        <v>142</v>
      </c>
      <c r="C537" t="s">
        <v>149</v>
      </c>
      <c r="D537" t="s">
        <v>143</v>
      </c>
      <c r="E537" s="99">
        <v>6</v>
      </c>
      <c r="F537" t="s">
        <v>26</v>
      </c>
      <c r="G537" s="103" t="s">
        <v>183</v>
      </c>
      <c r="H537" t="s">
        <v>144</v>
      </c>
      <c r="I537" s="102">
        <v>243</v>
      </c>
    </row>
    <row r="538" spans="1:9">
      <c r="A538" t="s">
        <v>203</v>
      </c>
      <c r="B538" t="s">
        <v>142</v>
      </c>
      <c r="C538" t="s">
        <v>149</v>
      </c>
      <c r="D538" t="s">
        <v>143</v>
      </c>
      <c r="E538" s="99">
        <v>8</v>
      </c>
      <c r="F538" t="s">
        <v>27</v>
      </c>
      <c r="G538" s="103" t="s">
        <v>183</v>
      </c>
      <c r="H538" t="s">
        <v>144</v>
      </c>
      <c r="I538" s="102">
        <v>326</v>
      </c>
    </row>
    <row r="539" spans="1:9">
      <c r="A539" t="s">
        <v>203</v>
      </c>
      <c r="B539" t="s">
        <v>142</v>
      </c>
      <c r="C539" t="s">
        <v>149</v>
      </c>
      <c r="D539" t="s">
        <v>143</v>
      </c>
      <c r="E539" s="99">
        <v>10</v>
      </c>
      <c r="F539" t="s">
        <v>28</v>
      </c>
      <c r="G539" s="103" t="s">
        <v>183</v>
      </c>
      <c r="H539" t="s">
        <v>144</v>
      </c>
      <c r="I539" s="102">
        <v>42</v>
      </c>
    </row>
    <row r="540" spans="1:9">
      <c r="A540" t="s">
        <v>203</v>
      </c>
      <c r="B540" t="s">
        <v>142</v>
      </c>
      <c r="C540" t="s">
        <v>149</v>
      </c>
      <c r="D540" t="s">
        <v>143</v>
      </c>
      <c r="E540" s="99">
        <v>19</v>
      </c>
      <c r="F540" t="s">
        <v>29</v>
      </c>
      <c r="G540" s="103" t="s">
        <v>183</v>
      </c>
      <c r="H540" t="s">
        <v>144</v>
      </c>
      <c r="I540" s="102">
        <v>91</v>
      </c>
    </row>
    <row r="541" spans="1:9">
      <c r="A541" t="s">
        <v>203</v>
      </c>
      <c r="B541" t="s">
        <v>142</v>
      </c>
      <c r="C541" t="s">
        <v>149</v>
      </c>
      <c r="D541" t="s">
        <v>143</v>
      </c>
      <c r="E541" s="99">
        <v>20</v>
      </c>
      <c r="F541" t="s">
        <v>30</v>
      </c>
      <c r="G541" s="103" t="s">
        <v>183</v>
      </c>
      <c r="H541" t="s">
        <v>144</v>
      </c>
      <c r="I541" s="102">
        <v>301</v>
      </c>
    </row>
    <row r="542" spans="1:9">
      <c r="A542" t="s">
        <v>203</v>
      </c>
      <c r="B542" t="s">
        <v>142</v>
      </c>
      <c r="C542" t="s">
        <v>149</v>
      </c>
      <c r="D542" t="s">
        <v>143</v>
      </c>
      <c r="E542" s="99">
        <v>22</v>
      </c>
      <c r="F542" t="s">
        <v>31</v>
      </c>
      <c r="G542" s="103" t="s">
        <v>183</v>
      </c>
      <c r="H542" t="s">
        <v>144</v>
      </c>
      <c r="I542" s="102">
        <v>598</v>
      </c>
    </row>
    <row r="543" spans="1:9">
      <c r="A543" t="s">
        <v>203</v>
      </c>
      <c r="B543" t="s">
        <v>142</v>
      </c>
      <c r="C543" t="s">
        <v>149</v>
      </c>
      <c r="D543" t="s">
        <v>143</v>
      </c>
      <c r="E543" s="99">
        <v>23</v>
      </c>
      <c r="F543" t="s">
        <v>32</v>
      </c>
      <c r="G543" s="103" t="s">
        <v>183</v>
      </c>
      <c r="H543" t="s">
        <v>144</v>
      </c>
      <c r="I543" s="102">
        <v>1781</v>
      </c>
    </row>
    <row r="544" spans="1:9">
      <c r="A544" t="s">
        <v>203</v>
      </c>
      <c r="B544" t="s">
        <v>142</v>
      </c>
      <c r="C544" t="s">
        <v>149</v>
      </c>
      <c r="D544" t="s">
        <v>143</v>
      </c>
      <c r="E544" s="99">
        <v>27</v>
      </c>
      <c r="F544" t="s">
        <v>33</v>
      </c>
      <c r="G544" s="103" t="s">
        <v>183</v>
      </c>
      <c r="H544" t="s">
        <v>144</v>
      </c>
      <c r="I544" s="102">
        <v>300</v>
      </c>
    </row>
    <row r="545" spans="1:9">
      <c r="A545" t="s">
        <v>203</v>
      </c>
      <c r="B545" t="s">
        <v>142</v>
      </c>
      <c r="C545" t="s">
        <v>149</v>
      </c>
      <c r="D545" t="s">
        <v>143</v>
      </c>
      <c r="E545" s="99">
        <v>28</v>
      </c>
      <c r="F545" t="s">
        <v>34</v>
      </c>
      <c r="G545" s="103" t="s">
        <v>183</v>
      </c>
      <c r="H545" t="s">
        <v>144</v>
      </c>
      <c r="I545" s="102">
        <v>175</v>
      </c>
    </row>
    <row r="546" spans="1:9">
      <c r="A546" t="s">
        <v>203</v>
      </c>
      <c r="B546" t="s">
        <v>142</v>
      </c>
      <c r="C546" t="s">
        <v>149</v>
      </c>
      <c r="D546" t="s">
        <v>143</v>
      </c>
      <c r="E546" s="99">
        <v>33</v>
      </c>
      <c r="F546" t="s">
        <v>35</v>
      </c>
      <c r="G546" s="103" t="s">
        <v>183</v>
      </c>
      <c r="H546" t="s">
        <v>144</v>
      </c>
      <c r="I546" s="102">
        <v>1137</v>
      </c>
    </row>
    <row r="547" spans="1:9">
      <c r="A547" t="s">
        <v>203</v>
      </c>
      <c r="B547" t="s">
        <v>142</v>
      </c>
      <c r="C547" t="s">
        <v>149</v>
      </c>
      <c r="D547" t="s">
        <v>143</v>
      </c>
      <c r="E547" s="99">
        <v>34</v>
      </c>
      <c r="F547" t="s">
        <v>36</v>
      </c>
      <c r="G547" s="103" t="s">
        <v>183</v>
      </c>
      <c r="H547" t="s">
        <v>144</v>
      </c>
      <c r="I547" s="102">
        <v>1436</v>
      </c>
    </row>
    <row r="548" spans="1:9">
      <c r="A548" t="s">
        <v>203</v>
      </c>
      <c r="B548" t="s">
        <v>142</v>
      </c>
      <c r="C548" t="s">
        <v>149</v>
      </c>
      <c r="D548" t="s">
        <v>143</v>
      </c>
      <c r="E548" s="99">
        <v>35</v>
      </c>
      <c r="F548" t="s">
        <v>37</v>
      </c>
      <c r="G548" s="103" t="s">
        <v>183</v>
      </c>
      <c r="H548" t="s">
        <v>144</v>
      </c>
      <c r="I548" s="102">
        <v>2002</v>
      </c>
    </row>
    <row r="549" spans="1:9">
      <c r="A549" t="s">
        <v>203</v>
      </c>
      <c r="B549" t="s">
        <v>142</v>
      </c>
      <c r="C549" t="s">
        <v>149</v>
      </c>
      <c r="D549" t="s">
        <v>143</v>
      </c>
      <c r="E549" s="99">
        <v>36</v>
      </c>
      <c r="F549" t="s">
        <v>38</v>
      </c>
      <c r="G549" s="103" t="s">
        <v>183</v>
      </c>
      <c r="H549" t="s">
        <v>144</v>
      </c>
      <c r="I549" s="102">
        <v>5736</v>
      </c>
    </row>
    <row r="550" spans="1:9">
      <c r="A550" t="s">
        <v>203</v>
      </c>
      <c r="B550" t="s">
        <v>142</v>
      </c>
      <c r="C550" t="s">
        <v>149</v>
      </c>
      <c r="D550" t="s">
        <v>143</v>
      </c>
      <c r="E550" s="99">
        <v>37</v>
      </c>
      <c r="F550" t="s">
        <v>39</v>
      </c>
      <c r="G550" s="103" t="s">
        <v>183</v>
      </c>
      <c r="H550" t="s">
        <v>144</v>
      </c>
      <c r="I550" s="102">
        <v>1048</v>
      </c>
    </row>
    <row r="551" spans="1:9">
      <c r="A551" t="s">
        <v>203</v>
      </c>
      <c r="B551" t="s">
        <v>142</v>
      </c>
      <c r="C551" t="s">
        <v>149</v>
      </c>
      <c r="D551" t="s">
        <v>143</v>
      </c>
      <c r="E551" s="99">
        <v>38</v>
      </c>
      <c r="F551" t="s">
        <v>40</v>
      </c>
      <c r="G551" s="103" t="s">
        <v>183</v>
      </c>
      <c r="H551" t="s">
        <v>144</v>
      </c>
      <c r="I551" s="102">
        <v>1727</v>
      </c>
    </row>
    <row r="552" spans="1:9">
      <c r="A552" t="s">
        <v>203</v>
      </c>
      <c r="B552" t="s">
        <v>142</v>
      </c>
      <c r="C552" t="s">
        <v>149</v>
      </c>
      <c r="D552" t="s">
        <v>143</v>
      </c>
      <c r="E552" s="99">
        <v>39</v>
      </c>
      <c r="F552" t="s">
        <v>41</v>
      </c>
      <c r="G552" s="103" t="s">
        <v>183</v>
      </c>
      <c r="H552" t="s">
        <v>144</v>
      </c>
      <c r="I552" s="102">
        <v>3534</v>
      </c>
    </row>
    <row r="553" spans="1:9">
      <c r="A553" t="s">
        <v>203</v>
      </c>
      <c r="B553" t="s">
        <v>142</v>
      </c>
      <c r="C553" t="s">
        <v>149</v>
      </c>
      <c r="D553" t="s">
        <v>143</v>
      </c>
      <c r="E553" s="99">
        <v>40</v>
      </c>
      <c r="F553" t="s">
        <v>42</v>
      </c>
      <c r="G553" s="103" t="s">
        <v>183</v>
      </c>
      <c r="H553" t="s">
        <v>144</v>
      </c>
      <c r="I553" s="102">
        <v>624</v>
      </c>
    </row>
    <row r="554" spans="1:9">
      <c r="A554" t="s">
        <v>203</v>
      </c>
      <c r="B554" t="s">
        <v>142</v>
      </c>
      <c r="C554" t="s">
        <v>149</v>
      </c>
      <c r="D554" t="s">
        <v>143</v>
      </c>
      <c r="E554" s="99">
        <v>41</v>
      </c>
      <c r="F554" t="s">
        <v>43</v>
      </c>
      <c r="G554" s="103" t="s">
        <v>183</v>
      </c>
      <c r="H554" t="s">
        <v>144</v>
      </c>
      <c r="I554" s="102">
        <v>1932</v>
      </c>
    </row>
    <row r="555" spans="1:9">
      <c r="A555" t="s">
        <v>203</v>
      </c>
      <c r="B555" t="s">
        <v>142</v>
      </c>
      <c r="C555" t="s">
        <v>149</v>
      </c>
      <c r="D555" t="s">
        <v>143</v>
      </c>
      <c r="E555" s="99">
        <v>42</v>
      </c>
      <c r="F555" t="s">
        <v>44</v>
      </c>
      <c r="G555" s="103" t="s">
        <v>183</v>
      </c>
      <c r="H555" t="s">
        <v>144</v>
      </c>
      <c r="I555" s="102">
        <v>1253</v>
      </c>
    </row>
    <row r="556" spans="1:9">
      <c r="A556" t="s">
        <v>203</v>
      </c>
      <c r="B556" t="s">
        <v>142</v>
      </c>
      <c r="C556" t="s">
        <v>149</v>
      </c>
      <c r="D556" t="s">
        <v>143</v>
      </c>
      <c r="E556" s="99">
        <v>43</v>
      </c>
      <c r="F556" t="s">
        <v>45</v>
      </c>
      <c r="G556" s="103" t="s">
        <v>183</v>
      </c>
      <c r="H556" t="s">
        <v>144</v>
      </c>
      <c r="I556" s="102">
        <v>2368</v>
      </c>
    </row>
    <row r="557" spans="1:9">
      <c r="A557" t="s">
        <v>203</v>
      </c>
      <c r="B557" t="s">
        <v>142</v>
      </c>
      <c r="C557" t="s">
        <v>149</v>
      </c>
      <c r="D557" t="s">
        <v>143</v>
      </c>
      <c r="E557" s="99">
        <v>44</v>
      </c>
      <c r="F557" t="s">
        <v>46</v>
      </c>
      <c r="G557" s="103" t="s">
        <v>183</v>
      </c>
      <c r="H557" t="s">
        <v>144</v>
      </c>
      <c r="I557" s="102">
        <v>1219</v>
      </c>
    </row>
    <row r="558" spans="1:9">
      <c r="A558" t="s">
        <v>203</v>
      </c>
      <c r="B558" t="s">
        <v>142</v>
      </c>
      <c r="C558" t="s">
        <v>149</v>
      </c>
      <c r="D558" t="s">
        <v>143</v>
      </c>
      <c r="E558" s="99">
        <v>45</v>
      </c>
      <c r="F558" t="s">
        <v>47</v>
      </c>
      <c r="G558" s="103" t="s">
        <v>183</v>
      </c>
      <c r="H558" t="s">
        <v>144</v>
      </c>
      <c r="I558" s="102">
        <v>515</v>
      </c>
    </row>
    <row r="559" spans="1:9">
      <c r="A559" t="s">
        <v>203</v>
      </c>
      <c r="B559" t="s">
        <v>142</v>
      </c>
      <c r="C559" t="s">
        <v>149</v>
      </c>
      <c r="D559" t="s">
        <v>143</v>
      </c>
      <c r="E559" s="99">
        <v>46</v>
      </c>
      <c r="F559" t="s">
        <v>48</v>
      </c>
      <c r="G559" s="103" t="s">
        <v>183</v>
      </c>
      <c r="H559" t="s">
        <v>144</v>
      </c>
      <c r="I559" s="102">
        <v>239</v>
      </c>
    </row>
    <row r="560" spans="1:9">
      <c r="A560" t="s">
        <v>203</v>
      </c>
      <c r="B560" t="s">
        <v>142</v>
      </c>
      <c r="C560" t="s">
        <v>149</v>
      </c>
      <c r="D560" t="s">
        <v>143</v>
      </c>
      <c r="E560" s="99">
        <v>47</v>
      </c>
      <c r="F560" t="s">
        <v>189</v>
      </c>
      <c r="G560" s="103" t="s">
        <v>183</v>
      </c>
      <c r="H560" t="s">
        <v>144</v>
      </c>
      <c r="I560" s="102">
        <v>253</v>
      </c>
    </row>
    <row r="561" spans="1:9">
      <c r="A561" t="s">
        <v>203</v>
      </c>
      <c r="B561" t="s">
        <v>142</v>
      </c>
      <c r="C561" t="s">
        <v>149</v>
      </c>
      <c r="D561" t="s">
        <v>143</v>
      </c>
      <c r="E561" s="99">
        <v>48</v>
      </c>
      <c r="F561" t="s">
        <v>202</v>
      </c>
      <c r="G561" s="103" t="s">
        <v>183</v>
      </c>
      <c r="H561" t="s">
        <v>144</v>
      </c>
      <c r="I561" s="102">
        <v>323</v>
      </c>
    </row>
    <row r="562" spans="1:9">
      <c r="A562" t="s">
        <v>203</v>
      </c>
      <c r="B562" t="s">
        <v>142</v>
      </c>
      <c r="C562" t="s">
        <v>149</v>
      </c>
      <c r="D562" t="s">
        <v>143</v>
      </c>
      <c r="E562" s="99">
        <v>49</v>
      </c>
      <c r="F562" t="s">
        <v>51</v>
      </c>
      <c r="G562" s="103" t="s">
        <v>183</v>
      </c>
      <c r="H562" t="s">
        <v>144</v>
      </c>
      <c r="I562" s="102">
        <v>17</v>
      </c>
    </row>
    <row r="563" spans="1:9">
      <c r="A563" t="s">
        <v>203</v>
      </c>
      <c r="B563" t="s">
        <v>142</v>
      </c>
      <c r="C563" t="s">
        <v>149</v>
      </c>
      <c r="D563" t="s">
        <v>143</v>
      </c>
      <c r="E563" s="99">
        <v>50</v>
      </c>
      <c r="F563" t="s">
        <v>52</v>
      </c>
      <c r="G563" s="103" t="s">
        <v>183</v>
      </c>
      <c r="H563" t="s">
        <v>144</v>
      </c>
      <c r="I563" s="102">
        <v>31</v>
      </c>
    </row>
    <row r="564" spans="1:9">
      <c r="A564" t="s">
        <v>203</v>
      </c>
      <c r="B564" t="s">
        <v>142</v>
      </c>
      <c r="C564" t="s">
        <v>149</v>
      </c>
      <c r="D564" t="s">
        <v>143</v>
      </c>
      <c r="E564" s="99">
        <v>51</v>
      </c>
      <c r="F564" t="s">
        <v>53</v>
      </c>
      <c r="G564" s="103" t="s">
        <v>183</v>
      </c>
      <c r="H564" t="s">
        <v>144</v>
      </c>
      <c r="I564" s="102">
        <v>90</v>
      </c>
    </row>
    <row r="565" spans="1:9">
      <c r="A565" t="s">
        <v>203</v>
      </c>
      <c r="B565" t="s">
        <v>142</v>
      </c>
      <c r="C565" t="s">
        <v>149</v>
      </c>
      <c r="D565" t="s">
        <v>143</v>
      </c>
      <c r="E565" s="99">
        <v>52</v>
      </c>
      <c r="F565" t="s">
        <v>54</v>
      </c>
      <c r="G565" s="103" t="s">
        <v>183</v>
      </c>
      <c r="H565" t="s">
        <v>144</v>
      </c>
      <c r="I565" s="102">
        <v>125</v>
      </c>
    </row>
    <row r="566" spans="1:9">
      <c r="A566" t="s">
        <v>203</v>
      </c>
      <c r="B566" t="s">
        <v>142</v>
      </c>
      <c r="C566" t="s">
        <v>149</v>
      </c>
      <c r="D566" t="s">
        <v>143</v>
      </c>
      <c r="E566" s="99">
        <v>53</v>
      </c>
      <c r="F566" t="s">
        <v>55</v>
      </c>
      <c r="G566" s="103" t="s">
        <v>183</v>
      </c>
      <c r="H566" t="s">
        <v>144</v>
      </c>
      <c r="I566" s="102">
        <v>169</v>
      </c>
    </row>
    <row r="567" spans="1:9">
      <c r="A567" t="s">
        <v>203</v>
      </c>
      <c r="B567" t="s">
        <v>142</v>
      </c>
      <c r="C567" t="s">
        <v>149</v>
      </c>
      <c r="D567" t="s">
        <v>143</v>
      </c>
      <c r="E567" s="99">
        <v>54</v>
      </c>
      <c r="F567" t="s">
        <v>56</v>
      </c>
      <c r="G567" s="103" t="s">
        <v>183</v>
      </c>
      <c r="H567" t="s">
        <v>144</v>
      </c>
      <c r="I567" s="102">
        <v>133</v>
      </c>
    </row>
    <row r="568" spans="1:9">
      <c r="A568" t="s">
        <v>203</v>
      </c>
      <c r="B568" t="s">
        <v>142</v>
      </c>
      <c r="C568" t="s">
        <v>149</v>
      </c>
      <c r="D568" t="s">
        <v>143</v>
      </c>
      <c r="E568" s="99">
        <v>57</v>
      </c>
      <c r="F568" t="s">
        <v>57</v>
      </c>
      <c r="G568" s="103" t="s">
        <v>183</v>
      </c>
      <c r="H568" t="s">
        <v>144</v>
      </c>
      <c r="I568" s="102">
        <v>879</v>
      </c>
    </row>
    <row r="569" spans="1:9">
      <c r="A569" t="s">
        <v>203</v>
      </c>
      <c r="B569" t="s">
        <v>142</v>
      </c>
      <c r="C569" t="s">
        <v>149</v>
      </c>
      <c r="D569" t="s">
        <v>143</v>
      </c>
      <c r="E569" s="99">
        <v>58</v>
      </c>
      <c r="F569" t="s">
        <v>58</v>
      </c>
      <c r="G569" s="103" t="s">
        <v>183</v>
      </c>
      <c r="H569" t="s">
        <v>144</v>
      </c>
      <c r="I569" s="102">
        <v>139</v>
      </c>
    </row>
    <row r="570" spans="1:9">
      <c r="A570" t="s">
        <v>203</v>
      </c>
      <c r="B570" t="s">
        <v>142</v>
      </c>
      <c r="C570" t="s">
        <v>149</v>
      </c>
      <c r="D570" t="s">
        <v>143</v>
      </c>
      <c r="E570" s="99">
        <v>59</v>
      </c>
      <c r="F570" t="s">
        <v>59</v>
      </c>
      <c r="G570" s="103" t="s">
        <v>183</v>
      </c>
      <c r="H570" t="s">
        <v>144</v>
      </c>
      <c r="I570" s="102">
        <v>261</v>
      </c>
    </row>
    <row r="571" spans="1:9">
      <c r="A571" t="s">
        <v>203</v>
      </c>
      <c r="B571" t="s">
        <v>142</v>
      </c>
      <c r="C571" t="s">
        <v>149</v>
      </c>
      <c r="D571" t="s">
        <v>143</v>
      </c>
      <c r="E571" s="99">
        <v>60</v>
      </c>
      <c r="F571" t="s">
        <v>60</v>
      </c>
      <c r="G571" s="103" t="s">
        <v>183</v>
      </c>
      <c r="H571" t="s">
        <v>144</v>
      </c>
      <c r="I571" s="102">
        <v>438</v>
      </c>
    </row>
    <row r="572" spans="1:9">
      <c r="A572" t="s">
        <v>203</v>
      </c>
      <c r="B572" t="s">
        <v>142</v>
      </c>
      <c r="C572" t="s">
        <v>149</v>
      </c>
      <c r="D572" t="s">
        <v>143</v>
      </c>
      <c r="E572" s="99">
        <v>61</v>
      </c>
      <c r="F572" t="s">
        <v>61</v>
      </c>
      <c r="G572" s="103" t="s">
        <v>183</v>
      </c>
      <c r="H572" t="s">
        <v>144</v>
      </c>
      <c r="I572" s="102">
        <v>1480</v>
      </c>
    </row>
    <row r="573" spans="1:9">
      <c r="A573" t="s">
        <v>203</v>
      </c>
      <c r="B573" t="s">
        <v>142</v>
      </c>
      <c r="C573" t="s">
        <v>149</v>
      </c>
      <c r="D573" t="s">
        <v>143</v>
      </c>
      <c r="E573" s="99">
        <v>62</v>
      </c>
      <c r="F573" t="s">
        <v>62</v>
      </c>
      <c r="G573" s="103" t="s">
        <v>183</v>
      </c>
      <c r="H573" t="s">
        <v>144</v>
      </c>
      <c r="I573" s="102">
        <v>1018</v>
      </c>
    </row>
    <row r="574" spans="1:9">
      <c r="A574" t="s">
        <v>203</v>
      </c>
      <c r="B574" t="s">
        <v>142</v>
      </c>
      <c r="C574" t="s">
        <v>149</v>
      </c>
      <c r="D574" t="s">
        <v>143</v>
      </c>
      <c r="E574" s="99">
        <v>63</v>
      </c>
      <c r="F574" t="s">
        <v>63</v>
      </c>
      <c r="G574" s="103" t="s">
        <v>183</v>
      </c>
      <c r="H574" t="s">
        <v>144</v>
      </c>
      <c r="I574" s="102">
        <v>491</v>
      </c>
    </row>
    <row r="575" spans="1:9">
      <c r="A575" t="s">
        <v>203</v>
      </c>
      <c r="B575" t="s">
        <v>142</v>
      </c>
      <c r="C575" t="s">
        <v>149</v>
      </c>
      <c r="D575" t="s">
        <v>143</v>
      </c>
      <c r="E575" s="99">
        <v>64</v>
      </c>
      <c r="F575" t="s">
        <v>64</v>
      </c>
      <c r="G575" s="103" t="s">
        <v>183</v>
      </c>
      <c r="H575" t="s">
        <v>144</v>
      </c>
      <c r="I575" s="102">
        <v>99</v>
      </c>
    </row>
    <row r="576" spans="1:9">
      <c r="A576" t="s">
        <v>203</v>
      </c>
      <c r="B576" t="s">
        <v>142</v>
      </c>
      <c r="C576" t="s">
        <v>149</v>
      </c>
      <c r="D576" t="s">
        <v>143</v>
      </c>
      <c r="E576" s="99">
        <v>67</v>
      </c>
      <c r="F576" t="s">
        <v>65</v>
      </c>
      <c r="G576" s="103" t="s">
        <v>183</v>
      </c>
      <c r="H576" t="s">
        <v>144</v>
      </c>
      <c r="I576" s="102">
        <v>378</v>
      </c>
    </row>
    <row r="577" spans="1:9">
      <c r="A577" t="s">
        <v>203</v>
      </c>
      <c r="B577" t="s">
        <v>142</v>
      </c>
      <c r="C577" t="s">
        <v>149</v>
      </c>
      <c r="D577" t="s">
        <v>143</v>
      </c>
      <c r="E577" s="99">
        <v>68</v>
      </c>
      <c r="F577" t="s">
        <v>66</v>
      </c>
      <c r="G577" s="103" t="s">
        <v>183</v>
      </c>
      <c r="H577" t="s">
        <v>144</v>
      </c>
      <c r="I577" s="102">
        <v>1079</v>
      </c>
    </row>
    <row r="578" spans="1:9">
      <c r="A578" t="s">
        <v>203</v>
      </c>
      <c r="B578" t="s">
        <v>142</v>
      </c>
      <c r="C578" t="s">
        <v>149</v>
      </c>
      <c r="D578" t="s">
        <v>143</v>
      </c>
      <c r="E578" s="99">
        <v>69</v>
      </c>
      <c r="F578" t="s">
        <v>67</v>
      </c>
      <c r="G578" s="103" t="s">
        <v>183</v>
      </c>
      <c r="H578" t="s">
        <v>144</v>
      </c>
      <c r="I578" s="102">
        <v>305</v>
      </c>
    </row>
    <row r="579" spans="1:9">
      <c r="A579" t="s">
        <v>203</v>
      </c>
      <c r="B579" t="s">
        <v>142</v>
      </c>
      <c r="C579" t="s">
        <v>149</v>
      </c>
      <c r="D579" t="s">
        <v>143</v>
      </c>
      <c r="E579" s="99">
        <v>70</v>
      </c>
      <c r="F579" t="s">
        <v>151</v>
      </c>
      <c r="G579" s="103" t="s">
        <v>183</v>
      </c>
      <c r="H579" t="s">
        <v>144</v>
      </c>
      <c r="I579" s="102">
        <v>286</v>
      </c>
    </row>
    <row r="580" spans="1:9">
      <c r="A580" t="s">
        <v>203</v>
      </c>
      <c r="B580" t="s">
        <v>142</v>
      </c>
      <c r="C580" t="s">
        <v>149</v>
      </c>
      <c r="D580" t="s">
        <v>143</v>
      </c>
      <c r="E580" s="99">
        <v>71</v>
      </c>
      <c r="F580" t="s">
        <v>69</v>
      </c>
      <c r="G580" s="103" t="s">
        <v>183</v>
      </c>
      <c r="H580" t="s">
        <v>144</v>
      </c>
      <c r="I580" s="102">
        <v>791</v>
      </c>
    </row>
    <row r="581" spans="1:9">
      <c r="A581" t="s">
        <v>203</v>
      </c>
      <c r="B581" t="s">
        <v>142</v>
      </c>
      <c r="C581" t="s">
        <v>149</v>
      </c>
      <c r="D581" t="s">
        <v>143</v>
      </c>
      <c r="E581" s="99">
        <v>72</v>
      </c>
      <c r="F581" t="s">
        <v>70</v>
      </c>
      <c r="G581" s="103" t="s">
        <v>183</v>
      </c>
      <c r="H581" t="s">
        <v>144</v>
      </c>
      <c r="I581" s="102">
        <v>376</v>
      </c>
    </row>
    <row r="582" spans="1:9">
      <c r="A582" t="s">
        <v>203</v>
      </c>
      <c r="B582" t="s">
        <v>142</v>
      </c>
      <c r="C582" t="s">
        <v>149</v>
      </c>
      <c r="D582" t="s">
        <v>143</v>
      </c>
      <c r="E582" s="99">
        <v>73</v>
      </c>
      <c r="F582" t="s">
        <v>190</v>
      </c>
      <c r="G582" s="103" t="s">
        <v>183</v>
      </c>
      <c r="H582" t="s">
        <v>144</v>
      </c>
      <c r="I582" s="102">
        <v>1188</v>
      </c>
    </row>
    <row r="583" spans="1:9">
      <c r="A583" t="s">
        <v>203</v>
      </c>
      <c r="B583" t="s">
        <v>142</v>
      </c>
      <c r="C583" t="s">
        <v>149</v>
      </c>
      <c r="D583" t="s">
        <v>143</v>
      </c>
      <c r="E583" s="99">
        <v>74</v>
      </c>
      <c r="F583" t="s">
        <v>72</v>
      </c>
      <c r="G583" s="103" t="s">
        <v>183</v>
      </c>
      <c r="H583" t="s">
        <v>144</v>
      </c>
      <c r="I583" s="102">
        <v>68</v>
      </c>
    </row>
    <row r="584" spans="1:9">
      <c r="A584" t="s">
        <v>203</v>
      </c>
      <c r="B584" t="s">
        <v>142</v>
      </c>
      <c r="C584" t="s">
        <v>149</v>
      </c>
      <c r="D584" t="s">
        <v>143</v>
      </c>
      <c r="E584" s="99">
        <v>75</v>
      </c>
      <c r="F584" t="s">
        <v>73</v>
      </c>
      <c r="G584" s="103" t="s">
        <v>183</v>
      </c>
      <c r="H584" t="s">
        <v>144</v>
      </c>
      <c r="I584" s="102">
        <v>490</v>
      </c>
    </row>
    <row r="585" spans="1:9">
      <c r="A585" t="s">
        <v>203</v>
      </c>
      <c r="B585" t="s">
        <v>142</v>
      </c>
      <c r="C585" t="s">
        <v>149</v>
      </c>
      <c r="D585" t="s">
        <v>143</v>
      </c>
      <c r="E585" s="99">
        <v>78</v>
      </c>
      <c r="F585" t="s">
        <v>74</v>
      </c>
      <c r="G585" s="103" t="s">
        <v>183</v>
      </c>
      <c r="H585" t="s">
        <v>144</v>
      </c>
      <c r="I585" s="102">
        <v>118</v>
      </c>
    </row>
    <row r="586" spans="1:9">
      <c r="A586" t="s">
        <v>203</v>
      </c>
      <c r="B586" t="s">
        <v>142</v>
      </c>
      <c r="C586" t="s">
        <v>149</v>
      </c>
      <c r="D586" t="s">
        <v>143</v>
      </c>
      <c r="E586" s="99">
        <v>79</v>
      </c>
      <c r="F586" t="s">
        <v>75</v>
      </c>
      <c r="G586" s="103" t="s">
        <v>183</v>
      </c>
      <c r="H586" t="s">
        <v>144</v>
      </c>
      <c r="I586" s="102">
        <v>628</v>
      </c>
    </row>
    <row r="587" spans="1:9">
      <c r="A587" t="s">
        <v>203</v>
      </c>
      <c r="B587" t="s">
        <v>142</v>
      </c>
      <c r="C587" t="s">
        <v>149</v>
      </c>
      <c r="D587" t="s">
        <v>143</v>
      </c>
      <c r="E587" s="99">
        <v>81</v>
      </c>
      <c r="F587" t="s">
        <v>76</v>
      </c>
      <c r="G587" s="103" t="s">
        <v>183</v>
      </c>
      <c r="H587" t="s">
        <v>144</v>
      </c>
      <c r="I587" s="102">
        <v>47</v>
      </c>
    </row>
    <row r="588" spans="1:9">
      <c r="A588" t="s">
        <v>203</v>
      </c>
      <c r="B588" t="s">
        <v>142</v>
      </c>
      <c r="C588" t="s">
        <v>149</v>
      </c>
      <c r="D588" t="s">
        <v>143</v>
      </c>
      <c r="E588" s="99">
        <v>82</v>
      </c>
      <c r="F588" t="s">
        <v>77</v>
      </c>
      <c r="G588" s="103" t="s">
        <v>183</v>
      </c>
      <c r="H588" t="s">
        <v>144</v>
      </c>
      <c r="I588" s="102">
        <v>287</v>
      </c>
    </row>
    <row r="589" spans="1:9">
      <c r="A589" t="s">
        <v>203</v>
      </c>
      <c r="B589" t="s">
        <v>142</v>
      </c>
      <c r="C589" t="s">
        <v>149</v>
      </c>
      <c r="D589" t="s">
        <v>143</v>
      </c>
      <c r="E589" s="99">
        <v>83</v>
      </c>
      <c r="F589" t="s">
        <v>78</v>
      </c>
      <c r="G589" s="103" t="s">
        <v>183</v>
      </c>
      <c r="H589" t="s">
        <v>144</v>
      </c>
      <c r="I589" s="102">
        <v>487</v>
      </c>
    </row>
    <row r="590" spans="1:9">
      <c r="A590" t="s">
        <v>203</v>
      </c>
      <c r="B590" t="s">
        <v>142</v>
      </c>
      <c r="C590" t="s">
        <v>149</v>
      </c>
      <c r="D590" t="s">
        <v>143</v>
      </c>
      <c r="E590" s="99">
        <v>84</v>
      </c>
      <c r="F590" t="s">
        <v>79</v>
      </c>
      <c r="G590" s="103" t="s">
        <v>183</v>
      </c>
      <c r="H590" t="s">
        <v>144</v>
      </c>
      <c r="I590" s="102">
        <v>23</v>
      </c>
    </row>
    <row r="591" spans="1:9">
      <c r="A591" t="s">
        <v>203</v>
      </c>
      <c r="B591" t="s">
        <v>142</v>
      </c>
      <c r="C591" t="s">
        <v>149</v>
      </c>
      <c r="D591" t="s">
        <v>143</v>
      </c>
      <c r="E591" s="99">
        <v>85</v>
      </c>
      <c r="F591" t="s">
        <v>80</v>
      </c>
      <c r="G591" s="103" t="s">
        <v>183</v>
      </c>
      <c r="H591" t="s">
        <v>144</v>
      </c>
      <c r="I591" s="102">
        <v>69</v>
      </c>
    </row>
    <row r="592" spans="1:9">
      <c r="A592" t="s">
        <v>203</v>
      </c>
      <c r="B592" t="s">
        <v>142</v>
      </c>
      <c r="C592" t="s">
        <v>149</v>
      </c>
      <c r="D592" t="s">
        <v>143</v>
      </c>
      <c r="E592" s="99">
        <v>87</v>
      </c>
      <c r="F592" t="s">
        <v>81</v>
      </c>
      <c r="G592" s="103" t="s">
        <v>183</v>
      </c>
      <c r="H592" t="s">
        <v>144</v>
      </c>
      <c r="I592" s="102">
        <v>18</v>
      </c>
    </row>
    <row r="593" spans="1:9">
      <c r="A593" t="s">
        <v>203</v>
      </c>
      <c r="B593" t="s">
        <v>142</v>
      </c>
      <c r="C593" t="s">
        <v>149</v>
      </c>
      <c r="D593" t="s">
        <v>143</v>
      </c>
      <c r="E593" s="99">
        <v>91</v>
      </c>
      <c r="F593" t="s">
        <v>82</v>
      </c>
      <c r="G593" s="103" t="s">
        <v>183</v>
      </c>
      <c r="H593" t="s">
        <v>144</v>
      </c>
      <c r="I593" s="102">
        <v>226</v>
      </c>
    </row>
    <row r="594" spans="1:9">
      <c r="A594" t="s">
        <v>203</v>
      </c>
      <c r="B594" t="s">
        <v>142</v>
      </c>
      <c r="C594" t="s">
        <v>149</v>
      </c>
      <c r="D594" t="s">
        <v>143</v>
      </c>
      <c r="E594" s="99">
        <v>92</v>
      </c>
      <c r="F594" t="s">
        <v>83</v>
      </c>
      <c r="G594" s="103" t="s">
        <v>183</v>
      </c>
      <c r="H594" t="s">
        <v>144</v>
      </c>
      <c r="I594" s="102">
        <v>27</v>
      </c>
    </row>
    <row r="595" spans="1:9">
      <c r="A595" t="s">
        <v>203</v>
      </c>
      <c r="B595" t="s">
        <v>142</v>
      </c>
      <c r="C595" t="s">
        <v>149</v>
      </c>
      <c r="D595" t="s">
        <v>143</v>
      </c>
      <c r="E595" s="99">
        <v>93</v>
      </c>
      <c r="F595" t="s">
        <v>84</v>
      </c>
      <c r="G595" s="103" t="s">
        <v>183</v>
      </c>
      <c r="H595" t="s">
        <v>144</v>
      </c>
      <c r="I595" s="102">
        <v>482</v>
      </c>
    </row>
    <row r="596" spans="1:9">
      <c r="A596" t="s">
        <v>203</v>
      </c>
      <c r="B596" t="s">
        <v>142</v>
      </c>
      <c r="C596" t="s">
        <v>149</v>
      </c>
      <c r="D596" t="s">
        <v>143</v>
      </c>
      <c r="E596" s="99">
        <v>5</v>
      </c>
      <c r="F596" t="s">
        <v>25</v>
      </c>
      <c r="G596" s="103" t="s">
        <v>184</v>
      </c>
      <c r="H596" t="s">
        <v>144</v>
      </c>
      <c r="I596" s="102">
        <v>417</v>
      </c>
    </row>
    <row r="597" spans="1:9">
      <c r="A597" t="s">
        <v>203</v>
      </c>
      <c r="B597" t="s">
        <v>142</v>
      </c>
      <c r="C597" t="s">
        <v>149</v>
      </c>
      <c r="D597" t="s">
        <v>143</v>
      </c>
      <c r="E597" s="99">
        <v>6</v>
      </c>
      <c r="F597" t="s">
        <v>26</v>
      </c>
      <c r="G597" s="103" t="s">
        <v>184</v>
      </c>
      <c r="H597" t="s">
        <v>144</v>
      </c>
      <c r="I597" s="102">
        <v>259</v>
      </c>
    </row>
    <row r="598" spans="1:9">
      <c r="A598" t="s">
        <v>203</v>
      </c>
      <c r="B598" t="s">
        <v>142</v>
      </c>
      <c r="C598" t="s">
        <v>149</v>
      </c>
      <c r="D598" t="s">
        <v>143</v>
      </c>
      <c r="E598" s="99">
        <v>8</v>
      </c>
      <c r="F598" t="s">
        <v>27</v>
      </c>
      <c r="G598" s="103" t="s">
        <v>184</v>
      </c>
      <c r="H598" t="s">
        <v>144</v>
      </c>
      <c r="I598" s="102">
        <v>339</v>
      </c>
    </row>
    <row r="599" spans="1:9">
      <c r="A599" t="s">
        <v>203</v>
      </c>
      <c r="B599" t="s">
        <v>142</v>
      </c>
      <c r="C599" t="s">
        <v>149</v>
      </c>
      <c r="D599" t="s">
        <v>143</v>
      </c>
      <c r="E599" s="99">
        <v>10</v>
      </c>
      <c r="F599" t="s">
        <v>28</v>
      </c>
      <c r="G599" s="103" t="s">
        <v>184</v>
      </c>
      <c r="H599" t="s">
        <v>144</v>
      </c>
      <c r="I599" s="102">
        <v>35</v>
      </c>
    </row>
    <row r="600" spans="1:9">
      <c r="A600" t="s">
        <v>203</v>
      </c>
      <c r="B600" t="s">
        <v>142</v>
      </c>
      <c r="C600" t="s">
        <v>149</v>
      </c>
      <c r="D600" t="s">
        <v>143</v>
      </c>
      <c r="E600" s="99">
        <v>19</v>
      </c>
      <c r="F600" t="s">
        <v>29</v>
      </c>
      <c r="G600" s="103" t="s">
        <v>184</v>
      </c>
      <c r="H600" t="s">
        <v>144</v>
      </c>
      <c r="I600" s="102">
        <v>87</v>
      </c>
    </row>
    <row r="601" spans="1:9">
      <c r="A601" t="s">
        <v>203</v>
      </c>
      <c r="B601" t="s">
        <v>142</v>
      </c>
      <c r="C601" t="s">
        <v>149</v>
      </c>
      <c r="D601" t="s">
        <v>143</v>
      </c>
      <c r="E601" s="99">
        <v>20</v>
      </c>
      <c r="F601" t="s">
        <v>30</v>
      </c>
      <c r="G601" s="103" t="s">
        <v>184</v>
      </c>
      <c r="H601" t="s">
        <v>144</v>
      </c>
      <c r="I601" s="102">
        <v>291</v>
      </c>
    </row>
    <row r="602" spans="1:9">
      <c r="A602" t="s">
        <v>203</v>
      </c>
      <c r="B602" t="s">
        <v>142</v>
      </c>
      <c r="C602" t="s">
        <v>149</v>
      </c>
      <c r="D602" t="s">
        <v>143</v>
      </c>
      <c r="E602" s="99">
        <v>22</v>
      </c>
      <c r="F602" t="s">
        <v>31</v>
      </c>
      <c r="G602" s="103" t="s">
        <v>184</v>
      </c>
      <c r="H602" t="s">
        <v>144</v>
      </c>
      <c r="I602" s="102">
        <v>616</v>
      </c>
    </row>
    <row r="603" spans="1:9">
      <c r="A603" t="s">
        <v>203</v>
      </c>
      <c r="B603" t="s">
        <v>142</v>
      </c>
      <c r="C603" t="s">
        <v>149</v>
      </c>
      <c r="D603" t="s">
        <v>143</v>
      </c>
      <c r="E603" s="99">
        <v>23</v>
      </c>
      <c r="F603" t="s">
        <v>32</v>
      </c>
      <c r="G603" s="103" t="s">
        <v>184</v>
      </c>
      <c r="H603" t="s">
        <v>144</v>
      </c>
      <c r="I603" s="102">
        <v>1897</v>
      </c>
    </row>
    <row r="604" spans="1:9">
      <c r="A604" t="s">
        <v>203</v>
      </c>
      <c r="B604" t="s">
        <v>142</v>
      </c>
      <c r="C604" t="s">
        <v>149</v>
      </c>
      <c r="D604" t="s">
        <v>143</v>
      </c>
      <c r="E604" s="99">
        <v>27</v>
      </c>
      <c r="F604" t="s">
        <v>33</v>
      </c>
      <c r="G604" s="103" t="s">
        <v>184</v>
      </c>
      <c r="H604" t="s">
        <v>144</v>
      </c>
      <c r="I604" s="102">
        <v>327</v>
      </c>
    </row>
    <row r="605" spans="1:9">
      <c r="A605" t="s">
        <v>203</v>
      </c>
      <c r="B605" t="s">
        <v>142</v>
      </c>
      <c r="C605" t="s">
        <v>149</v>
      </c>
      <c r="D605" t="s">
        <v>143</v>
      </c>
      <c r="E605" s="99">
        <v>28</v>
      </c>
      <c r="F605" t="s">
        <v>34</v>
      </c>
      <c r="G605" s="103" t="s">
        <v>184</v>
      </c>
      <c r="H605" t="s">
        <v>144</v>
      </c>
      <c r="I605" s="102">
        <v>191</v>
      </c>
    </row>
    <row r="606" spans="1:9">
      <c r="A606" t="s">
        <v>203</v>
      </c>
      <c r="B606" t="s">
        <v>142</v>
      </c>
      <c r="C606" t="s">
        <v>149</v>
      </c>
      <c r="D606" t="s">
        <v>143</v>
      </c>
      <c r="E606" s="99">
        <v>33</v>
      </c>
      <c r="F606" t="s">
        <v>35</v>
      </c>
      <c r="G606" s="103" t="s">
        <v>184</v>
      </c>
      <c r="H606" t="s">
        <v>144</v>
      </c>
      <c r="I606" s="102">
        <v>1225</v>
      </c>
    </row>
    <row r="607" spans="1:9">
      <c r="A607" t="s">
        <v>203</v>
      </c>
      <c r="B607" t="s">
        <v>142</v>
      </c>
      <c r="C607" t="s">
        <v>149</v>
      </c>
      <c r="D607" t="s">
        <v>143</v>
      </c>
      <c r="E607" s="99">
        <v>34</v>
      </c>
      <c r="F607" t="s">
        <v>36</v>
      </c>
      <c r="G607" s="103" t="s">
        <v>184</v>
      </c>
      <c r="H607" t="s">
        <v>144</v>
      </c>
      <c r="I607" s="102">
        <v>1474</v>
      </c>
    </row>
    <row r="608" spans="1:9">
      <c r="A608" t="s">
        <v>203</v>
      </c>
      <c r="B608" t="s">
        <v>142</v>
      </c>
      <c r="C608" t="s">
        <v>149</v>
      </c>
      <c r="D608" t="s">
        <v>143</v>
      </c>
      <c r="E608" s="99">
        <v>35</v>
      </c>
      <c r="F608" t="s">
        <v>37</v>
      </c>
      <c r="G608" s="103" t="s">
        <v>184</v>
      </c>
      <c r="H608" t="s">
        <v>144</v>
      </c>
      <c r="I608" s="102">
        <v>2124</v>
      </c>
    </row>
    <row r="609" spans="1:9">
      <c r="A609" t="s">
        <v>203</v>
      </c>
      <c r="B609" t="s">
        <v>142</v>
      </c>
      <c r="C609" t="s">
        <v>149</v>
      </c>
      <c r="D609" t="s">
        <v>143</v>
      </c>
      <c r="E609" s="99">
        <v>36</v>
      </c>
      <c r="F609" t="s">
        <v>38</v>
      </c>
      <c r="G609" s="103" t="s">
        <v>184</v>
      </c>
      <c r="H609" t="s">
        <v>144</v>
      </c>
      <c r="I609" s="102">
        <v>5949</v>
      </c>
    </row>
    <row r="610" spans="1:9">
      <c r="A610" t="s">
        <v>203</v>
      </c>
      <c r="B610" t="s">
        <v>142</v>
      </c>
      <c r="C610" t="s">
        <v>149</v>
      </c>
      <c r="D610" t="s">
        <v>143</v>
      </c>
      <c r="E610" s="99">
        <v>37</v>
      </c>
      <c r="F610" t="s">
        <v>39</v>
      </c>
      <c r="G610" s="103" t="s">
        <v>184</v>
      </c>
      <c r="H610" t="s">
        <v>144</v>
      </c>
      <c r="I610" s="102">
        <v>1104</v>
      </c>
    </row>
    <row r="611" spans="1:9">
      <c r="A611" t="s">
        <v>203</v>
      </c>
      <c r="B611" t="s">
        <v>142</v>
      </c>
      <c r="C611" t="s">
        <v>149</v>
      </c>
      <c r="D611" t="s">
        <v>143</v>
      </c>
      <c r="E611" s="99">
        <v>38</v>
      </c>
      <c r="F611" t="s">
        <v>40</v>
      </c>
      <c r="G611" s="103" t="s">
        <v>184</v>
      </c>
      <c r="H611" t="s">
        <v>144</v>
      </c>
      <c r="I611" s="102">
        <v>1794</v>
      </c>
    </row>
    <row r="612" spans="1:9">
      <c r="A612" t="s">
        <v>203</v>
      </c>
      <c r="B612" t="s">
        <v>142</v>
      </c>
      <c r="C612" t="s">
        <v>149</v>
      </c>
      <c r="D612" t="s">
        <v>143</v>
      </c>
      <c r="E612" s="99">
        <v>39</v>
      </c>
      <c r="F612" t="s">
        <v>41</v>
      </c>
      <c r="G612" s="103" t="s">
        <v>184</v>
      </c>
      <c r="H612" t="s">
        <v>144</v>
      </c>
      <c r="I612" s="102">
        <v>3677</v>
      </c>
    </row>
    <row r="613" spans="1:9">
      <c r="A613" t="s">
        <v>203</v>
      </c>
      <c r="B613" t="s">
        <v>142</v>
      </c>
      <c r="C613" t="s">
        <v>149</v>
      </c>
      <c r="D613" t="s">
        <v>143</v>
      </c>
      <c r="E613" s="99">
        <v>40</v>
      </c>
      <c r="F613" t="s">
        <v>42</v>
      </c>
      <c r="G613" s="103" t="s">
        <v>184</v>
      </c>
      <c r="H613" t="s">
        <v>144</v>
      </c>
      <c r="I613" s="102">
        <v>619</v>
      </c>
    </row>
    <row r="614" spans="1:9">
      <c r="A614" t="s">
        <v>203</v>
      </c>
      <c r="B614" t="s">
        <v>142</v>
      </c>
      <c r="C614" t="s">
        <v>149</v>
      </c>
      <c r="D614" t="s">
        <v>143</v>
      </c>
      <c r="E614" s="99">
        <v>41</v>
      </c>
      <c r="F614" t="s">
        <v>43</v>
      </c>
      <c r="G614" s="103" t="s">
        <v>184</v>
      </c>
      <c r="H614" t="s">
        <v>144</v>
      </c>
      <c r="I614" s="102">
        <v>2024</v>
      </c>
    </row>
    <row r="615" spans="1:9">
      <c r="A615" t="s">
        <v>203</v>
      </c>
      <c r="B615" t="s">
        <v>142</v>
      </c>
      <c r="C615" t="s">
        <v>149</v>
      </c>
      <c r="D615" t="s">
        <v>143</v>
      </c>
      <c r="E615" s="99">
        <v>42</v>
      </c>
      <c r="F615" t="s">
        <v>44</v>
      </c>
      <c r="G615" s="103" t="s">
        <v>184</v>
      </c>
      <c r="H615" t="s">
        <v>144</v>
      </c>
      <c r="I615" s="102">
        <v>1348</v>
      </c>
    </row>
    <row r="616" spans="1:9">
      <c r="A616" t="s">
        <v>203</v>
      </c>
      <c r="B616" t="s">
        <v>142</v>
      </c>
      <c r="C616" t="s">
        <v>149</v>
      </c>
      <c r="D616" t="s">
        <v>143</v>
      </c>
      <c r="E616" s="99">
        <v>43</v>
      </c>
      <c r="F616" t="s">
        <v>45</v>
      </c>
      <c r="G616" s="103" t="s">
        <v>184</v>
      </c>
      <c r="H616" t="s">
        <v>144</v>
      </c>
      <c r="I616" s="102">
        <v>2539</v>
      </c>
    </row>
    <row r="617" spans="1:9">
      <c r="A617" t="s">
        <v>203</v>
      </c>
      <c r="B617" t="s">
        <v>142</v>
      </c>
      <c r="C617" t="s">
        <v>149</v>
      </c>
      <c r="D617" t="s">
        <v>143</v>
      </c>
      <c r="E617" s="99">
        <v>44</v>
      </c>
      <c r="F617" t="s">
        <v>46</v>
      </c>
      <c r="G617" s="103" t="s">
        <v>184</v>
      </c>
      <c r="H617" t="s">
        <v>144</v>
      </c>
      <c r="I617" s="102">
        <v>1286</v>
      </c>
    </row>
    <row r="618" spans="1:9">
      <c r="A618" t="s">
        <v>203</v>
      </c>
      <c r="B618" t="s">
        <v>142</v>
      </c>
      <c r="C618" t="s">
        <v>149</v>
      </c>
      <c r="D618" t="s">
        <v>143</v>
      </c>
      <c r="E618" s="99">
        <v>45</v>
      </c>
      <c r="F618" t="s">
        <v>47</v>
      </c>
      <c r="G618" s="103" t="s">
        <v>184</v>
      </c>
      <c r="H618" t="s">
        <v>144</v>
      </c>
      <c r="I618" s="102">
        <v>545</v>
      </c>
    </row>
    <row r="619" spans="1:9">
      <c r="A619" t="s">
        <v>203</v>
      </c>
      <c r="B619" t="s">
        <v>142</v>
      </c>
      <c r="C619" t="s">
        <v>149</v>
      </c>
      <c r="D619" t="s">
        <v>143</v>
      </c>
      <c r="E619" s="99">
        <v>46</v>
      </c>
      <c r="F619" t="s">
        <v>48</v>
      </c>
      <c r="G619" s="103" t="s">
        <v>184</v>
      </c>
      <c r="H619" t="s">
        <v>144</v>
      </c>
      <c r="I619" s="102">
        <v>247</v>
      </c>
    </row>
    <row r="620" spans="1:9">
      <c r="A620" t="s">
        <v>203</v>
      </c>
      <c r="B620" t="s">
        <v>142</v>
      </c>
      <c r="C620" t="s">
        <v>149</v>
      </c>
      <c r="D620" t="s">
        <v>143</v>
      </c>
      <c r="E620" s="99">
        <v>47</v>
      </c>
      <c r="F620" t="s">
        <v>189</v>
      </c>
      <c r="G620" s="103" t="s">
        <v>184</v>
      </c>
      <c r="H620" t="s">
        <v>144</v>
      </c>
      <c r="I620" s="102">
        <v>257</v>
      </c>
    </row>
    <row r="621" spans="1:9">
      <c r="A621" t="s">
        <v>203</v>
      </c>
      <c r="B621" t="s">
        <v>142</v>
      </c>
      <c r="C621" t="s">
        <v>149</v>
      </c>
      <c r="D621" t="s">
        <v>143</v>
      </c>
      <c r="E621" s="99">
        <v>48</v>
      </c>
      <c r="F621" t="s">
        <v>202</v>
      </c>
      <c r="G621" s="103" t="s">
        <v>184</v>
      </c>
      <c r="H621" t="s">
        <v>144</v>
      </c>
      <c r="I621" s="102">
        <v>333</v>
      </c>
    </row>
    <row r="622" spans="1:9">
      <c r="A622" t="s">
        <v>203</v>
      </c>
      <c r="B622" t="s">
        <v>142</v>
      </c>
      <c r="C622" t="s">
        <v>149</v>
      </c>
      <c r="D622" t="s">
        <v>143</v>
      </c>
      <c r="E622" s="99">
        <v>49</v>
      </c>
      <c r="F622" t="s">
        <v>51</v>
      </c>
      <c r="G622" s="103" t="s">
        <v>184</v>
      </c>
      <c r="H622" t="s">
        <v>144</v>
      </c>
      <c r="I622" s="102">
        <v>15</v>
      </c>
    </row>
    <row r="623" spans="1:9">
      <c r="A623" t="s">
        <v>203</v>
      </c>
      <c r="B623" t="s">
        <v>142</v>
      </c>
      <c r="C623" t="s">
        <v>149</v>
      </c>
      <c r="D623" t="s">
        <v>143</v>
      </c>
      <c r="E623" s="99">
        <v>50</v>
      </c>
      <c r="F623" t="s">
        <v>52</v>
      </c>
      <c r="G623" s="103" t="s">
        <v>184</v>
      </c>
      <c r="H623" t="s">
        <v>144</v>
      </c>
      <c r="I623" s="102">
        <v>40</v>
      </c>
    </row>
    <row r="624" spans="1:9">
      <c r="A624" t="s">
        <v>203</v>
      </c>
      <c r="B624" t="s">
        <v>142</v>
      </c>
      <c r="C624" t="s">
        <v>149</v>
      </c>
      <c r="D624" t="s">
        <v>143</v>
      </c>
      <c r="E624" s="99">
        <v>51</v>
      </c>
      <c r="F624" t="s">
        <v>53</v>
      </c>
      <c r="G624" s="103" t="s">
        <v>184</v>
      </c>
      <c r="H624" t="s">
        <v>144</v>
      </c>
      <c r="I624" s="102">
        <v>89</v>
      </c>
    </row>
    <row r="625" spans="1:9">
      <c r="A625" t="s">
        <v>203</v>
      </c>
      <c r="B625" t="s">
        <v>142</v>
      </c>
      <c r="C625" t="s">
        <v>149</v>
      </c>
      <c r="D625" t="s">
        <v>143</v>
      </c>
      <c r="E625" s="99">
        <v>52</v>
      </c>
      <c r="F625" t="s">
        <v>54</v>
      </c>
      <c r="G625" s="103" t="s">
        <v>184</v>
      </c>
      <c r="H625" t="s">
        <v>144</v>
      </c>
      <c r="I625" s="102">
        <v>121</v>
      </c>
    </row>
    <row r="626" spans="1:9">
      <c r="A626" t="s">
        <v>203</v>
      </c>
      <c r="B626" t="s">
        <v>142</v>
      </c>
      <c r="C626" t="s">
        <v>149</v>
      </c>
      <c r="D626" t="s">
        <v>143</v>
      </c>
      <c r="E626" s="99">
        <v>53</v>
      </c>
      <c r="F626" t="s">
        <v>55</v>
      </c>
      <c r="G626" s="103" t="s">
        <v>184</v>
      </c>
      <c r="H626" t="s">
        <v>144</v>
      </c>
      <c r="I626" s="102">
        <v>181</v>
      </c>
    </row>
    <row r="627" spans="1:9">
      <c r="A627" t="s">
        <v>203</v>
      </c>
      <c r="B627" t="s">
        <v>142</v>
      </c>
      <c r="C627" t="s">
        <v>149</v>
      </c>
      <c r="D627" t="s">
        <v>143</v>
      </c>
      <c r="E627" s="99">
        <v>54</v>
      </c>
      <c r="F627" t="s">
        <v>56</v>
      </c>
      <c r="G627" s="103" t="s">
        <v>184</v>
      </c>
      <c r="H627" t="s">
        <v>144</v>
      </c>
      <c r="I627" s="102">
        <v>134</v>
      </c>
    </row>
    <row r="628" spans="1:9">
      <c r="A628" t="s">
        <v>203</v>
      </c>
      <c r="B628" t="s">
        <v>142</v>
      </c>
      <c r="C628" t="s">
        <v>149</v>
      </c>
      <c r="D628" t="s">
        <v>143</v>
      </c>
      <c r="E628" s="99">
        <v>57</v>
      </c>
      <c r="F628" t="s">
        <v>57</v>
      </c>
      <c r="G628" s="103" t="s">
        <v>184</v>
      </c>
      <c r="H628" t="s">
        <v>144</v>
      </c>
      <c r="I628" s="102">
        <v>892</v>
      </c>
    </row>
    <row r="629" spans="1:9">
      <c r="A629" t="s">
        <v>203</v>
      </c>
      <c r="B629" t="s">
        <v>142</v>
      </c>
      <c r="C629" t="s">
        <v>149</v>
      </c>
      <c r="D629" t="s">
        <v>143</v>
      </c>
      <c r="E629" s="99">
        <v>58</v>
      </c>
      <c r="F629" t="s">
        <v>58</v>
      </c>
      <c r="G629" s="103" t="s">
        <v>184</v>
      </c>
      <c r="H629" t="s">
        <v>144</v>
      </c>
      <c r="I629" s="102">
        <v>126</v>
      </c>
    </row>
    <row r="630" spans="1:9">
      <c r="A630" t="s">
        <v>203</v>
      </c>
      <c r="B630" t="s">
        <v>142</v>
      </c>
      <c r="C630" t="s">
        <v>149</v>
      </c>
      <c r="D630" t="s">
        <v>143</v>
      </c>
      <c r="E630" s="99">
        <v>59</v>
      </c>
      <c r="F630" t="s">
        <v>59</v>
      </c>
      <c r="G630" s="103" t="s">
        <v>184</v>
      </c>
      <c r="H630" t="s">
        <v>144</v>
      </c>
      <c r="I630" s="102">
        <v>295</v>
      </c>
    </row>
    <row r="631" spans="1:9">
      <c r="A631" t="s">
        <v>203</v>
      </c>
      <c r="B631" t="s">
        <v>142</v>
      </c>
      <c r="C631" t="s">
        <v>149</v>
      </c>
      <c r="D631" t="s">
        <v>143</v>
      </c>
      <c r="E631" s="99">
        <v>60</v>
      </c>
      <c r="F631" t="s">
        <v>60</v>
      </c>
      <c r="G631" s="103" t="s">
        <v>184</v>
      </c>
      <c r="H631" t="s">
        <v>144</v>
      </c>
      <c r="I631" s="102">
        <v>446</v>
      </c>
    </row>
    <row r="632" spans="1:9">
      <c r="A632" t="s">
        <v>203</v>
      </c>
      <c r="B632" t="s">
        <v>142</v>
      </c>
      <c r="C632" t="s">
        <v>149</v>
      </c>
      <c r="D632" t="s">
        <v>143</v>
      </c>
      <c r="E632" s="99">
        <v>61</v>
      </c>
      <c r="F632" t="s">
        <v>61</v>
      </c>
      <c r="G632" s="103" t="s">
        <v>184</v>
      </c>
      <c r="H632" t="s">
        <v>144</v>
      </c>
      <c r="I632" s="102">
        <v>1514</v>
      </c>
    </row>
    <row r="633" spans="1:9">
      <c r="A633" t="s">
        <v>203</v>
      </c>
      <c r="B633" t="s">
        <v>142</v>
      </c>
      <c r="C633" t="s">
        <v>149</v>
      </c>
      <c r="D633" t="s">
        <v>143</v>
      </c>
      <c r="E633" s="99">
        <v>62</v>
      </c>
      <c r="F633" t="s">
        <v>62</v>
      </c>
      <c r="G633" s="103" t="s">
        <v>184</v>
      </c>
      <c r="H633" t="s">
        <v>144</v>
      </c>
      <c r="I633" s="102">
        <v>1086</v>
      </c>
    </row>
    <row r="634" spans="1:9">
      <c r="A634" t="s">
        <v>203</v>
      </c>
      <c r="B634" t="s">
        <v>142</v>
      </c>
      <c r="C634" t="s">
        <v>149</v>
      </c>
      <c r="D634" t="s">
        <v>143</v>
      </c>
      <c r="E634" s="99">
        <v>63</v>
      </c>
      <c r="F634" t="s">
        <v>63</v>
      </c>
      <c r="G634" s="103" t="s">
        <v>184</v>
      </c>
      <c r="H634" t="s">
        <v>144</v>
      </c>
      <c r="I634" s="102">
        <v>535</v>
      </c>
    </row>
    <row r="635" spans="1:9">
      <c r="A635" t="s">
        <v>203</v>
      </c>
      <c r="B635" t="s">
        <v>142</v>
      </c>
      <c r="C635" t="s">
        <v>149</v>
      </c>
      <c r="D635" t="s">
        <v>143</v>
      </c>
      <c r="E635" s="99">
        <v>64</v>
      </c>
      <c r="F635" t="s">
        <v>64</v>
      </c>
      <c r="G635" s="103" t="s">
        <v>184</v>
      </c>
      <c r="H635" t="s">
        <v>144</v>
      </c>
      <c r="I635" s="102">
        <v>113</v>
      </c>
    </row>
    <row r="636" spans="1:9">
      <c r="A636" t="s">
        <v>203</v>
      </c>
      <c r="B636" t="s">
        <v>142</v>
      </c>
      <c r="C636" t="s">
        <v>149</v>
      </c>
      <c r="D636" t="s">
        <v>143</v>
      </c>
      <c r="E636" s="99">
        <v>67</v>
      </c>
      <c r="F636" t="s">
        <v>65</v>
      </c>
      <c r="G636" s="103" t="s">
        <v>184</v>
      </c>
      <c r="H636" t="s">
        <v>144</v>
      </c>
      <c r="I636" s="102">
        <v>442</v>
      </c>
    </row>
    <row r="637" spans="1:9">
      <c r="A637" t="s">
        <v>203</v>
      </c>
      <c r="B637" t="s">
        <v>142</v>
      </c>
      <c r="C637" t="s">
        <v>149</v>
      </c>
      <c r="D637" t="s">
        <v>143</v>
      </c>
      <c r="E637" s="99">
        <v>68</v>
      </c>
      <c r="F637" t="s">
        <v>66</v>
      </c>
      <c r="G637" s="103" t="s">
        <v>184</v>
      </c>
      <c r="H637" t="s">
        <v>144</v>
      </c>
      <c r="I637" s="102">
        <v>1167</v>
      </c>
    </row>
    <row r="638" spans="1:9">
      <c r="A638" t="s">
        <v>203</v>
      </c>
      <c r="B638" t="s">
        <v>142</v>
      </c>
      <c r="C638" t="s">
        <v>149</v>
      </c>
      <c r="D638" t="s">
        <v>143</v>
      </c>
      <c r="E638" s="99">
        <v>69</v>
      </c>
      <c r="F638" t="s">
        <v>67</v>
      </c>
      <c r="G638" s="103" t="s">
        <v>184</v>
      </c>
      <c r="H638" t="s">
        <v>144</v>
      </c>
      <c r="I638" s="102">
        <v>298</v>
      </c>
    </row>
    <row r="639" spans="1:9">
      <c r="A639" t="s">
        <v>203</v>
      </c>
      <c r="B639" t="s">
        <v>142</v>
      </c>
      <c r="C639" t="s">
        <v>149</v>
      </c>
      <c r="D639" t="s">
        <v>143</v>
      </c>
      <c r="E639" s="99">
        <v>70</v>
      </c>
      <c r="F639" t="s">
        <v>151</v>
      </c>
      <c r="G639" s="103" t="s">
        <v>184</v>
      </c>
      <c r="H639" t="s">
        <v>144</v>
      </c>
      <c r="I639" s="102">
        <v>279</v>
      </c>
    </row>
    <row r="640" spans="1:9">
      <c r="A640" t="s">
        <v>203</v>
      </c>
      <c r="B640" t="s">
        <v>142</v>
      </c>
      <c r="C640" t="s">
        <v>149</v>
      </c>
      <c r="D640" t="s">
        <v>143</v>
      </c>
      <c r="E640" s="99">
        <v>71</v>
      </c>
      <c r="F640" t="s">
        <v>69</v>
      </c>
      <c r="G640" s="103" t="s">
        <v>184</v>
      </c>
      <c r="H640" t="s">
        <v>144</v>
      </c>
      <c r="I640" s="102">
        <v>756</v>
      </c>
    </row>
    <row r="641" spans="1:9">
      <c r="A641" t="s">
        <v>203</v>
      </c>
      <c r="B641" t="s">
        <v>142</v>
      </c>
      <c r="C641" t="s">
        <v>149</v>
      </c>
      <c r="D641" t="s">
        <v>143</v>
      </c>
      <c r="E641" s="99">
        <v>72</v>
      </c>
      <c r="F641" t="s">
        <v>70</v>
      </c>
      <c r="G641" s="103" t="s">
        <v>184</v>
      </c>
      <c r="H641" t="s">
        <v>144</v>
      </c>
      <c r="I641" s="102">
        <v>401</v>
      </c>
    </row>
    <row r="642" spans="1:9">
      <c r="A642" t="s">
        <v>203</v>
      </c>
      <c r="B642" t="s">
        <v>142</v>
      </c>
      <c r="C642" t="s">
        <v>149</v>
      </c>
      <c r="D642" t="s">
        <v>143</v>
      </c>
      <c r="E642" s="99">
        <v>73</v>
      </c>
      <c r="F642" t="s">
        <v>190</v>
      </c>
      <c r="G642" s="103" t="s">
        <v>184</v>
      </c>
      <c r="H642" t="s">
        <v>144</v>
      </c>
      <c r="I642" s="102">
        <v>1199</v>
      </c>
    </row>
    <row r="643" spans="1:9">
      <c r="A643" t="s">
        <v>203</v>
      </c>
      <c r="B643" t="s">
        <v>142</v>
      </c>
      <c r="C643" t="s">
        <v>149</v>
      </c>
      <c r="D643" t="s">
        <v>143</v>
      </c>
      <c r="E643" s="99">
        <v>74</v>
      </c>
      <c r="F643" t="s">
        <v>72</v>
      </c>
      <c r="G643" s="103" t="s">
        <v>184</v>
      </c>
      <c r="H643" t="s">
        <v>144</v>
      </c>
      <c r="I643" s="102">
        <v>84</v>
      </c>
    </row>
    <row r="644" spans="1:9">
      <c r="A644" t="s">
        <v>203</v>
      </c>
      <c r="B644" t="s">
        <v>142</v>
      </c>
      <c r="C644" t="s">
        <v>149</v>
      </c>
      <c r="D644" t="s">
        <v>143</v>
      </c>
      <c r="E644" s="99">
        <v>75</v>
      </c>
      <c r="F644" t="s">
        <v>73</v>
      </c>
      <c r="G644" s="103" t="s">
        <v>184</v>
      </c>
      <c r="H644" t="s">
        <v>144</v>
      </c>
      <c r="I644" s="102">
        <v>538</v>
      </c>
    </row>
    <row r="645" spans="1:9">
      <c r="A645" t="s">
        <v>203</v>
      </c>
      <c r="B645" t="s">
        <v>142</v>
      </c>
      <c r="C645" t="s">
        <v>149</v>
      </c>
      <c r="D645" t="s">
        <v>143</v>
      </c>
      <c r="E645" s="99">
        <v>78</v>
      </c>
      <c r="F645" t="s">
        <v>74</v>
      </c>
      <c r="G645" s="103" t="s">
        <v>184</v>
      </c>
      <c r="H645" t="s">
        <v>144</v>
      </c>
      <c r="I645" s="102">
        <v>126</v>
      </c>
    </row>
    <row r="646" spans="1:9">
      <c r="A646" t="s">
        <v>203</v>
      </c>
      <c r="B646" t="s">
        <v>142</v>
      </c>
      <c r="C646" t="s">
        <v>149</v>
      </c>
      <c r="D646" t="s">
        <v>143</v>
      </c>
      <c r="E646" s="99">
        <v>79</v>
      </c>
      <c r="F646" t="s">
        <v>75</v>
      </c>
      <c r="G646" s="103" t="s">
        <v>184</v>
      </c>
      <c r="H646" t="s">
        <v>144</v>
      </c>
      <c r="I646" s="102">
        <v>663</v>
      </c>
    </row>
    <row r="647" spans="1:9">
      <c r="A647" t="s">
        <v>203</v>
      </c>
      <c r="B647" t="s">
        <v>142</v>
      </c>
      <c r="C647" t="s">
        <v>149</v>
      </c>
      <c r="D647" t="s">
        <v>143</v>
      </c>
      <c r="E647" s="99">
        <v>81</v>
      </c>
      <c r="F647" t="s">
        <v>76</v>
      </c>
      <c r="G647" s="103" t="s">
        <v>184</v>
      </c>
      <c r="H647" t="s">
        <v>144</v>
      </c>
      <c r="I647" s="102">
        <v>46</v>
      </c>
    </row>
    <row r="648" spans="1:9">
      <c r="A648" t="s">
        <v>203</v>
      </c>
      <c r="B648" t="s">
        <v>142</v>
      </c>
      <c r="C648" t="s">
        <v>149</v>
      </c>
      <c r="D648" t="s">
        <v>143</v>
      </c>
      <c r="E648" s="99">
        <v>82</v>
      </c>
      <c r="F648" t="s">
        <v>77</v>
      </c>
      <c r="G648" s="103" t="s">
        <v>184</v>
      </c>
      <c r="H648" t="s">
        <v>144</v>
      </c>
      <c r="I648" s="102">
        <v>320</v>
      </c>
    </row>
    <row r="649" spans="1:9">
      <c r="A649" t="s">
        <v>203</v>
      </c>
      <c r="B649" t="s">
        <v>142</v>
      </c>
      <c r="C649" t="s">
        <v>149</v>
      </c>
      <c r="D649" t="s">
        <v>143</v>
      </c>
      <c r="E649" s="99">
        <v>83</v>
      </c>
      <c r="F649" t="s">
        <v>78</v>
      </c>
      <c r="G649" s="103" t="s">
        <v>184</v>
      </c>
      <c r="H649" t="s">
        <v>144</v>
      </c>
      <c r="I649" s="102">
        <v>484</v>
      </c>
    </row>
    <row r="650" spans="1:9">
      <c r="A650" t="s">
        <v>203</v>
      </c>
      <c r="B650" t="s">
        <v>142</v>
      </c>
      <c r="C650" t="s">
        <v>149</v>
      </c>
      <c r="D650" t="s">
        <v>143</v>
      </c>
      <c r="E650" s="99">
        <v>84</v>
      </c>
      <c r="F650" t="s">
        <v>79</v>
      </c>
      <c r="G650" s="103" t="s">
        <v>184</v>
      </c>
      <c r="H650" t="s">
        <v>144</v>
      </c>
      <c r="I650" s="102">
        <v>24</v>
      </c>
    </row>
    <row r="651" spans="1:9">
      <c r="A651" t="s">
        <v>203</v>
      </c>
      <c r="B651" t="s">
        <v>142</v>
      </c>
      <c r="C651" t="s">
        <v>149</v>
      </c>
      <c r="D651" t="s">
        <v>143</v>
      </c>
      <c r="E651" s="99">
        <v>85</v>
      </c>
      <c r="F651" t="s">
        <v>80</v>
      </c>
      <c r="G651" s="103" t="s">
        <v>184</v>
      </c>
      <c r="H651" t="s">
        <v>144</v>
      </c>
      <c r="I651" s="102">
        <v>63</v>
      </c>
    </row>
    <row r="652" spans="1:9">
      <c r="A652" t="s">
        <v>203</v>
      </c>
      <c r="B652" t="s">
        <v>142</v>
      </c>
      <c r="C652" t="s">
        <v>149</v>
      </c>
      <c r="D652" t="s">
        <v>143</v>
      </c>
      <c r="E652" s="99">
        <v>87</v>
      </c>
      <c r="F652" t="s">
        <v>81</v>
      </c>
      <c r="G652" s="103" t="s">
        <v>184</v>
      </c>
      <c r="H652" t="s">
        <v>144</v>
      </c>
      <c r="I652" s="102">
        <v>12</v>
      </c>
    </row>
    <row r="653" spans="1:9">
      <c r="A653" t="s">
        <v>203</v>
      </c>
      <c r="B653" t="s">
        <v>142</v>
      </c>
      <c r="C653" t="s">
        <v>149</v>
      </c>
      <c r="D653" t="s">
        <v>143</v>
      </c>
      <c r="E653" s="99">
        <v>91</v>
      </c>
      <c r="F653" t="s">
        <v>82</v>
      </c>
      <c r="G653" s="103" t="s">
        <v>184</v>
      </c>
      <c r="H653" t="s">
        <v>144</v>
      </c>
      <c r="I653" s="102">
        <v>222</v>
      </c>
    </row>
    <row r="654" spans="1:9">
      <c r="A654" t="s">
        <v>203</v>
      </c>
      <c r="B654" t="s">
        <v>142</v>
      </c>
      <c r="C654" t="s">
        <v>149</v>
      </c>
      <c r="D654" t="s">
        <v>143</v>
      </c>
      <c r="E654" s="99">
        <v>92</v>
      </c>
      <c r="F654" t="s">
        <v>83</v>
      </c>
      <c r="G654" s="103" t="s">
        <v>184</v>
      </c>
      <c r="H654" t="s">
        <v>144</v>
      </c>
      <c r="I654" s="102">
        <v>22</v>
      </c>
    </row>
    <row r="655" spans="1:9">
      <c r="A655" t="s">
        <v>203</v>
      </c>
      <c r="B655" t="s">
        <v>142</v>
      </c>
      <c r="C655" t="s">
        <v>149</v>
      </c>
      <c r="D655" t="s">
        <v>143</v>
      </c>
      <c r="E655" s="99">
        <v>93</v>
      </c>
      <c r="F655" t="s">
        <v>84</v>
      </c>
      <c r="G655" s="103" t="s">
        <v>184</v>
      </c>
      <c r="H655" t="s">
        <v>144</v>
      </c>
      <c r="I655" s="102">
        <v>416</v>
      </c>
    </row>
    <row r="656" spans="1:9">
      <c r="A656" t="s">
        <v>203</v>
      </c>
      <c r="B656" t="s">
        <v>142</v>
      </c>
      <c r="C656" t="s">
        <v>149</v>
      </c>
      <c r="D656" t="s">
        <v>143</v>
      </c>
      <c r="E656" s="99">
        <v>5</v>
      </c>
      <c r="F656" t="s">
        <v>25</v>
      </c>
      <c r="G656" s="103" t="s">
        <v>185</v>
      </c>
      <c r="H656" t="s">
        <v>144</v>
      </c>
      <c r="I656" s="102">
        <v>495</v>
      </c>
    </row>
    <row r="657" spans="1:9">
      <c r="A657" t="s">
        <v>203</v>
      </c>
      <c r="B657" t="s">
        <v>142</v>
      </c>
      <c r="C657" t="s">
        <v>149</v>
      </c>
      <c r="D657" t="s">
        <v>143</v>
      </c>
      <c r="E657" s="99">
        <v>6</v>
      </c>
      <c r="F657" t="s">
        <v>26</v>
      </c>
      <c r="G657" s="103" t="s">
        <v>185</v>
      </c>
      <c r="H657" t="s">
        <v>144</v>
      </c>
      <c r="I657" s="102">
        <v>313</v>
      </c>
    </row>
    <row r="658" spans="1:9">
      <c r="A658" t="s">
        <v>203</v>
      </c>
      <c r="B658" t="s">
        <v>142</v>
      </c>
      <c r="C658" t="s">
        <v>149</v>
      </c>
      <c r="D658" t="s">
        <v>143</v>
      </c>
      <c r="E658" s="99">
        <v>8</v>
      </c>
      <c r="F658" t="s">
        <v>27</v>
      </c>
      <c r="G658" s="103" t="s">
        <v>185</v>
      </c>
      <c r="H658" t="s">
        <v>144</v>
      </c>
      <c r="I658" s="102">
        <v>384</v>
      </c>
    </row>
    <row r="659" spans="1:9">
      <c r="A659" t="s">
        <v>203</v>
      </c>
      <c r="B659" t="s">
        <v>142</v>
      </c>
      <c r="C659" t="s">
        <v>149</v>
      </c>
      <c r="D659" t="s">
        <v>143</v>
      </c>
      <c r="E659" s="99">
        <v>10</v>
      </c>
      <c r="F659" t="s">
        <v>28</v>
      </c>
      <c r="G659" s="103" t="s">
        <v>185</v>
      </c>
      <c r="H659" t="s">
        <v>144</v>
      </c>
      <c r="I659" s="102">
        <v>49</v>
      </c>
    </row>
    <row r="660" spans="1:9">
      <c r="A660" t="s">
        <v>203</v>
      </c>
      <c r="B660" t="s">
        <v>142</v>
      </c>
      <c r="C660" t="s">
        <v>149</v>
      </c>
      <c r="D660" t="s">
        <v>143</v>
      </c>
      <c r="E660" s="99">
        <v>19</v>
      </c>
      <c r="F660" t="s">
        <v>29</v>
      </c>
      <c r="G660" s="103" t="s">
        <v>185</v>
      </c>
      <c r="H660" t="s">
        <v>144</v>
      </c>
      <c r="I660" s="102">
        <v>80</v>
      </c>
    </row>
    <row r="661" spans="1:9">
      <c r="A661" t="s">
        <v>203</v>
      </c>
      <c r="B661" t="s">
        <v>142</v>
      </c>
      <c r="C661" t="s">
        <v>149</v>
      </c>
      <c r="D661" t="s">
        <v>143</v>
      </c>
      <c r="E661" s="99">
        <v>20</v>
      </c>
      <c r="F661" t="s">
        <v>30</v>
      </c>
      <c r="G661" s="103" t="s">
        <v>185</v>
      </c>
      <c r="H661" t="s">
        <v>144</v>
      </c>
      <c r="I661" s="102">
        <v>360</v>
      </c>
    </row>
    <row r="662" spans="1:9">
      <c r="A662" t="s">
        <v>203</v>
      </c>
      <c r="B662" t="s">
        <v>142</v>
      </c>
      <c r="C662" t="s">
        <v>149</v>
      </c>
      <c r="D662" t="s">
        <v>143</v>
      </c>
      <c r="E662" s="99">
        <v>22</v>
      </c>
      <c r="F662" t="s">
        <v>31</v>
      </c>
      <c r="G662" s="103" t="s">
        <v>185</v>
      </c>
      <c r="H662" t="s">
        <v>144</v>
      </c>
      <c r="I662" s="102">
        <v>702</v>
      </c>
    </row>
    <row r="663" spans="1:9">
      <c r="A663" t="s">
        <v>203</v>
      </c>
      <c r="B663" t="s">
        <v>142</v>
      </c>
      <c r="C663" t="s">
        <v>149</v>
      </c>
      <c r="D663" t="s">
        <v>143</v>
      </c>
      <c r="E663" s="99">
        <v>23</v>
      </c>
      <c r="F663" t="s">
        <v>32</v>
      </c>
      <c r="G663" s="103" t="s">
        <v>185</v>
      </c>
      <c r="H663" t="s">
        <v>144</v>
      </c>
      <c r="I663" s="102">
        <v>1956</v>
      </c>
    </row>
    <row r="664" spans="1:9">
      <c r="A664" t="s">
        <v>203</v>
      </c>
      <c r="B664" t="s">
        <v>142</v>
      </c>
      <c r="C664" t="s">
        <v>149</v>
      </c>
      <c r="D664" t="s">
        <v>143</v>
      </c>
      <c r="E664" s="99">
        <v>27</v>
      </c>
      <c r="F664" t="s">
        <v>33</v>
      </c>
      <c r="G664" s="103" t="s">
        <v>185</v>
      </c>
      <c r="H664" t="s">
        <v>144</v>
      </c>
      <c r="I664" s="102">
        <v>360</v>
      </c>
    </row>
    <row r="665" spans="1:9">
      <c r="A665" t="s">
        <v>203</v>
      </c>
      <c r="B665" t="s">
        <v>142</v>
      </c>
      <c r="C665" t="s">
        <v>149</v>
      </c>
      <c r="D665" t="s">
        <v>143</v>
      </c>
      <c r="E665" s="99">
        <v>28</v>
      </c>
      <c r="F665" t="s">
        <v>34</v>
      </c>
      <c r="G665" s="103" t="s">
        <v>185</v>
      </c>
      <c r="H665" t="s">
        <v>144</v>
      </c>
      <c r="I665" s="102">
        <v>211</v>
      </c>
    </row>
    <row r="666" spans="1:9">
      <c r="A666" t="s">
        <v>203</v>
      </c>
      <c r="B666" t="s">
        <v>142</v>
      </c>
      <c r="C666" t="s">
        <v>149</v>
      </c>
      <c r="D666" t="s">
        <v>143</v>
      </c>
      <c r="E666" s="99">
        <v>33</v>
      </c>
      <c r="F666" t="s">
        <v>35</v>
      </c>
      <c r="G666" s="103" t="s">
        <v>185</v>
      </c>
      <c r="H666" t="s">
        <v>144</v>
      </c>
      <c r="I666" s="102">
        <v>1278</v>
      </c>
    </row>
    <row r="667" spans="1:9">
      <c r="A667" t="s">
        <v>203</v>
      </c>
      <c r="B667" t="s">
        <v>142</v>
      </c>
      <c r="C667" t="s">
        <v>149</v>
      </c>
      <c r="D667" t="s">
        <v>143</v>
      </c>
      <c r="E667" s="99">
        <v>34</v>
      </c>
      <c r="F667" t="s">
        <v>36</v>
      </c>
      <c r="G667" s="103" t="s">
        <v>185</v>
      </c>
      <c r="H667" t="s">
        <v>144</v>
      </c>
      <c r="I667" s="102">
        <v>1522</v>
      </c>
    </row>
    <row r="668" spans="1:9">
      <c r="A668" t="s">
        <v>203</v>
      </c>
      <c r="B668" t="s">
        <v>142</v>
      </c>
      <c r="C668" t="s">
        <v>149</v>
      </c>
      <c r="D668" t="s">
        <v>143</v>
      </c>
      <c r="E668" s="99">
        <v>35</v>
      </c>
      <c r="F668" t="s">
        <v>37</v>
      </c>
      <c r="G668" s="103" t="s">
        <v>185</v>
      </c>
      <c r="H668" t="s">
        <v>144</v>
      </c>
      <c r="I668" s="102">
        <v>2185</v>
      </c>
    </row>
    <row r="669" spans="1:9">
      <c r="A669" t="s">
        <v>203</v>
      </c>
      <c r="B669" t="s">
        <v>142</v>
      </c>
      <c r="C669" t="s">
        <v>149</v>
      </c>
      <c r="D669" t="s">
        <v>143</v>
      </c>
      <c r="E669" s="99">
        <v>36</v>
      </c>
      <c r="F669" t="s">
        <v>38</v>
      </c>
      <c r="G669" s="103" t="s">
        <v>185</v>
      </c>
      <c r="H669" t="s">
        <v>144</v>
      </c>
      <c r="I669" s="102">
        <v>6156</v>
      </c>
    </row>
    <row r="670" spans="1:9">
      <c r="A670" t="s">
        <v>203</v>
      </c>
      <c r="B670" t="s">
        <v>142</v>
      </c>
      <c r="C670" t="s">
        <v>149</v>
      </c>
      <c r="D670" t="s">
        <v>143</v>
      </c>
      <c r="E670" s="99">
        <v>37</v>
      </c>
      <c r="F670" t="s">
        <v>39</v>
      </c>
      <c r="G670" s="103" t="s">
        <v>185</v>
      </c>
      <c r="H670" t="s">
        <v>144</v>
      </c>
      <c r="I670" s="102">
        <v>1176</v>
      </c>
    </row>
    <row r="671" spans="1:9">
      <c r="A671" t="s">
        <v>203</v>
      </c>
      <c r="B671" t="s">
        <v>142</v>
      </c>
      <c r="C671" t="s">
        <v>149</v>
      </c>
      <c r="D671" t="s">
        <v>143</v>
      </c>
      <c r="E671" s="99">
        <v>38</v>
      </c>
      <c r="F671" t="s">
        <v>40</v>
      </c>
      <c r="G671" s="103" t="s">
        <v>185</v>
      </c>
      <c r="H671" t="s">
        <v>144</v>
      </c>
      <c r="I671" s="102">
        <v>1892</v>
      </c>
    </row>
    <row r="672" spans="1:9">
      <c r="A672" t="s">
        <v>203</v>
      </c>
      <c r="B672" t="s">
        <v>142</v>
      </c>
      <c r="C672" t="s">
        <v>149</v>
      </c>
      <c r="D672" t="s">
        <v>143</v>
      </c>
      <c r="E672" s="99">
        <v>39</v>
      </c>
      <c r="F672" t="s">
        <v>41</v>
      </c>
      <c r="G672" s="103" t="s">
        <v>185</v>
      </c>
      <c r="H672" t="s">
        <v>144</v>
      </c>
      <c r="I672" s="102">
        <v>3797</v>
      </c>
    </row>
    <row r="673" spans="1:9">
      <c r="A673" t="s">
        <v>203</v>
      </c>
      <c r="B673" t="s">
        <v>142</v>
      </c>
      <c r="C673" t="s">
        <v>149</v>
      </c>
      <c r="D673" t="s">
        <v>143</v>
      </c>
      <c r="E673" s="99">
        <v>40</v>
      </c>
      <c r="F673" t="s">
        <v>42</v>
      </c>
      <c r="G673" s="103" t="s">
        <v>185</v>
      </c>
      <c r="H673" t="s">
        <v>144</v>
      </c>
      <c r="I673" s="102">
        <v>644</v>
      </c>
    </row>
    <row r="674" spans="1:9">
      <c r="A674" t="s">
        <v>203</v>
      </c>
      <c r="B674" t="s">
        <v>142</v>
      </c>
      <c r="C674" t="s">
        <v>149</v>
      </c>
      <c r="D674" t="s">
        <v>143</v>
      </c>
      <c r="E674" s="99">
        <v>41</v>
      </c>
      <c r="F674" t="s">
        <v>43</v>
      </c>
      <c r="G674" s="103" t="s">
        <v>185</v>
      </c>
      <c r="H674" t="s">
        <v>144</v>
      </c>
      <c r="I674" s="102">
        <v>2204</v>
      </c>
    </row>
    <row r="675" spans="1:9">
      <c r="A675" t="s">
        <v>203</v>
      </c>
      <c r="B675" t="s">
        <v>142</v>
      </c>
      <c r="C675" t="s">
        <v>149</v>
      </c>
      <c r="D675" t="s">
        <v>143</v>
      </c>
      <c r="E675" s="99">
        <v>42</v>
      </c>
      <c r="F675" t="s">
        <v>44</v>
      </c>
      <c r="G675" s="103" t="s">
        <v>185</v>
      </c>
      <c r="H675" t="s">
        <v>144</v>
      </c>
      <c r="I675" s="102">
        <v>1333</v>
      </c>
    </row>
    <row r="676" spans="1:9">
      <c r="A676" t="s">
        <v>203</v>
      </c>
      <c r="B676" t="s">
        <v>142</v>
      </c>
      <c r="C676" t="s">
        <v>149</v>
      </c>
      <c r="D676" t="s">
        <v>143</v>
      </c>
      <c r="E676" s="99">
        <v>43</v>
      </c>
      <c r="F676" t="s">
        <v>45</v>
      </c>
      <c r="G676" s="103" t="s">
        <v>185</v>
      </c>
      <c r="H676" t="s">
        <v>144</v>
      </c>
      <c r="I676" s="102">
        <v>2580</v>
      </c>
    </row>
    <row r="677" spans="1:9">
      <c r="A677" t="s">
        <v>203</v>
      </c>
      <c r="B677" t="s">
        <v>142</v>
      </c>
      <c r="C677" t="s">
        <v>149</v>
      </c>
      <c r="D677" t="s">
        <v>143</v>
      </c>
      <c r="E677" s="99">
        <v>44</v>
      </c>
      <c r="F677" t="s">
        <v>46</v>
      </c>
      <c r="G677" s="103" t="s">
        <v>185</v>
      </c>
      <c r="H677" t="s">
        <v>144</v>
      </c>
      <c r="I677" s="102">
        <v>1273</v>
      </c>
    </row>
    <row r="678" spans="1:9">
      <c r="A678" t="s">
        <v>203</v>
      </c>
      <c r="B678" t="s">
        <v>142</v>
      </c>
      <c r="C678" t="s">
        <v>149</v>
      </c>
      <c r="D678" t="s">
        <v>143</v>
      </c>
      <c r="E678" s="99">
        <v>45</v>
      </c>
      <c r="F678" t="s">
        <v>47</v>
      </c>
      <c r="G678" s="103" t="s">
        <v>185</v>
      </c>
      <c r="H678" t="s">
        <v>144</v>
      </c>
      <c r="I678" s="102">
        <v>554</v>
      </c>
    </row>
    <row r="679" spans="1:9">
      <c r="A679" t="s">
        <v>203</v>
      </c>
      <c r="B679" t="s">
        <v>142</v>
      </c>
      <c r="C679" t="s">
        <v>149</v>
      </c>
      <c r="D679" t="s">
        <v>143</v>
      </c>
      <c r="E679" s="99">
        <v>46</v>
      </c>
      <c r="F679" t="s">
        <v>48</v>
      </c>
      <c r="G679" s="103" t="s">
        <v>185</v>
      </c>
      <c r="H679" t="s">
        <v>144</v>
      </c>
      <c r="I679" s="102">
        <v>249</v>
      </c>
    </row>
    <row r="680" spans="1:9">
      <c r="A680" t="s">
        <v>203</v>
      </c>
      <c r="B680" t="s">
        <v>142</v>
      </c>
      <c r="C680" t="s">
        <v>149</v>
      </c>
      <c r="D680" t="s">
        <v>143</v>
      </c>
      <c r="E680" s="99">
        <v>47</v>
      </c>
      <c r="F680" t="s">
        <v>189</v>
      </c>
      <c r="G680" s="103" t="s">
        <v>185</v>
      </c>
      <c r="H680" t="s">
        <v>144</v>
      </c>
      <c r="I680" s="102">
        <v>247</v>
      </c>
    </row>
    <row r="681" spans="1:9">
      <c r="A681" t="s">
        <v>203</v>
      </c>
      <c r="B681" t="s">
        <v>142</v>
      </c>
      <c r="C681" t="s">
        <v>149</v>
      </c>
      <c r="D681" t="s">
        <v>143</v>
      </c>
      <c r="E681" s="99">
        <v>48</v>
      </c>
      <c r="F681" t="s">
        <v>202</v>
      </c>
      <c r="G681" s="103" t="s">
        <v>185</v>
      </c>
      <c r="H681" t="s">
        <v>144</v>
      </c>
      <c r="I681" s="102">
        <v>357</v>
      </c>
    </row>
    <row r="682" spans="1:9">
      <c r="A682" t="s">
        <v>203</v>
      </c>
      <c r="B682" t="s">
        <v>142</v>
      </c>
      <c r="C682" t="s">
        <v>149</v>
      </c>
      <c r="D682" t="s">
        <v>143</v>
      </c>
      <c r="E682" s="99">
        <v>49</v>
      </c>
      <c r="F682" t="s">
        <v>51</v>
      </c>
      <c r="G682" s="103" t="s">
        <v>185</v>
      </c>
      <c r="H682" t="s">
        <v>144</v>
      </c>
      <c r="I682" s="102">
        <v>18</v>
      </c>
    </row>
    <row r="683" spans="1:9">
      <c r="A683" t="s">
        <v>203</v>
      </c>
      <c r="B683" t="s">
        <v>142</v>
      </c>
      <c r="C683" t="s">
        <v>149</v>
      </c>
      <c r="D683" t="s">
        <v>143</v>
      </c>
      <c r="E683" s="99">
        <v>50</v>
      </c>
      <c r="F683" t="s">
        <v>52</v>
      </c>
      <c r="G683" s="103" t="s">
        <v>185</v>
      </c>
      <c r="H683" t="s">
        <v>144</v>
      </c>
      <c r="I683" s="102">
        <v>50</v>
      </c>
    </row>
    <row r="684" spans="1:9">
      <c r="A684" t="s">
        <v>203</v>
      </c>
      <c r="B684" t="s">
        <v>142</v>
      </c>
      <c r="C684" t="s">
        <v>149</v>
      </c>
      <c r="D684" t="s">
        <v>143</v>
      </c>
      <c r="E684" s="99">
        <v>51</v>
      </c>
      <c r="F684" t="s">
        <v>53</v>
      </c>
      <c r="G684" s="103" t="s">
        <v>185</v>
      </c>
      <c r="H684" t="s">
        <v>144</v>
      </c>
      <c r="I684" s="102">
        <v>105</v>
      </c>
    </row>
    <row r="685" spans="1:9">
      <c r="A685" t="s">
        <v>203</v>
      </c>
      <c r="B685" t="s">
        <v>142</v>
      </c>
      <c r="C685" t="s">
        <v>149</v>
      </c>
      <c r="D685" t="s">
        <v>143</v>
      </c>
      <c r="E685" s="99">
        <v>52</v>
      </c>
      <c r="F685" t="s">
        <v>54</v>
      </c>
      <c r="G685" s="103" t="s">
        <v>185</v>
      </c>
      <c r="H685" t="s">
        <v>144</v>
      </c>
      <c r="I685" s="102">
        <v>119</v>
      </c>
    </row>
    <row r="686" spans="1:9">
      <c r="A686" t="s">
        <v>203</v>
      </c>
      <c r="B686" t="s">
        <v>142</v>
      </c>
      <c r="C686" t="s">
        <v>149</v>
      </c>
      <c r="D686" t="s">
        <v>143</v>
      </c>
      <c r="E686" s="99">
        <v>53</v>
      </c>
      <c r="F686" t="s">
        <v>55</v>
      </c>
      <c r="G686" s="103" t="s">
        <v>185</v>
      </c>
      <c r="H686" t="s">
        <v>144</v>
      </c>
      <c r="I686" s="102">
        <v>179</v>
      </c>
    </row>
    <row r="687" spans="1:9">
      <c r="A687" t="s">
        <v>203</v>
      </c>
      <c r="B687" t="s">
        <v>142</v>
      </c>
      <c r="C687" t="s">
        <v>149</v>
      </c>
      <c r="D687" t="s">
        <v>143</v>
      </c>
      <c r="E687" s="99">
        <v>54</v>
      </c>
      <c r="F687" t="s">
        <v>56</v>
      </c>
      <c r="G687" s="103" t="s">
        <v>185</v>
      </c>
      <c r="H687" t="s">
        <v>144</v>
      </c>
      <c r="I687" s="102">
        <v>116</v>
      </c>
    </row>
    <row r="688" spans="1:9">
      <c r="A688" t="s">
        <v>203</v>
      </c>
      <c r="B688" t="s">
        <v>142</v>
      </c>
      <c r="C688" t="s">
        <v>149</v>
      </c>
      <c r="D688" t="s">
        <v>143</v>
      </c>
      <c r="E688" s="99">
        <v>57</v>
      </c>
      <c r="F688" t="s">
        <v>57</v>
      </c>
      <c r="G688" s="103" t="s">
        <v>185</v>
      </c>
      <c r="H688" t="s">
        <v>144</v>
      </c>
      <c r="I688" s="102">
        <v>966</v>
      </c>
    </row>
    <row r="689" spans="1:9">
      <c r="A689" t="s">
        <v>203</v>
      </c>
      <c r="B689" t="s">
        <v>142</v>
      </c>
      <c r="C689" t="s">
        <v>149</v>
      </c>
      <c r="D689" t="s">
        <v>143</v>
      </c>
      <c r="E689" s="99">
        <v>58</v>
      </c>
      <c r="F689" t="s">
        <v>58</v>
      </c>
      <c r="G689" s="103" t="s">
        <v>185</v>
      </c>
      <c r="H689" t="s">
        <v>144</v>
      </c>
      <c r="I689" s="102">
        <v>155</v>
      </c>
    </row>
    <row r="690" spans="1:9">
      <c r="A690" t="s">
        <v>203</v>
      </c>
      <c r="B690" t="s">
        <v>142</v>
      </c>
      <c r="C690" t="s">
        <v>149</v>
      </c>
      <c r="D690" t="s">
        <v>143</v>
      </c>
      <c r="E690" s="99">
        <v>59</v>
      </c>
      <c r="F690" t="s">
        <v>59</v>
      </c>
      <c r="G690" s="103" t="s">
        <v>185</v>
      </c>
      <c r="H690" t="s">
        <v>144</v>
      </c>
      <c r="I690" s="102">
        <v>282</v>
      </c>
    </row>
    <row r="691" spans="1:9">
      <c r="A691" t="s">
        <v>203</v>
      </c>
      <c r="B691" t="s">
        <v>142</v>
      </c>
      <c r="C691" t="s">
        <v>149</v>
      </c>
      <c r="D691" t="s">
        <v>143</v>
      </c>
      <c r="E691" s="99">
        <v>60</v>
      </c>
      <c r="F691" t="s">
        <v>60</v>
      </c>
      <c r="G691" s="103" t="s">
        <v>185</v>
      </c>
      <c r="H691" t="s">
        <v>144</v>
      </c>
      <c r="I691" s="102">
        <v>420</v>
      </c>
    </row>
    <row r="692" spans="1:9">
      <c r="A692" t="s">
        <v>203</v>
      </c>
      <c r="B692" t="s">
        <v>142</v>
      </c>
      <c r="C692" t="s">
        <v>149</v>
      </c>
      <c r="D692" t="s">
        <v>143</v>
      </c>
      <c r="E692" s="99">
        <v>61</v>
      </c>
      <c r="F692" t="s">
        <v>61</v>
      </c>
      <c r="G692" s="103" t="s">
        <v>185</v>
      </c>
      <c r="H692" t="s">
        <v>144</v>
      </c>
      <c r="I692" s="102">
        <v>1612</v>
      </c>
    </row>
    <row r="693" spans="1:9">
      <c r="A693" t="s">
        <v>203</v>
      </c>
      <c r="B693" t="s">
        <v>142</v>
      </c>
      <c r="C693" t="s">
        <v>149</v>
      </c>
      <c r="D693" t="s">
        <v>143</v>
      </c>
      <c r="E693" s="99">
        <v>62</v>
      </c>
      <c r="F693" t="s">
        <v>62</v>
      </c>
      <c r="G693" s="103" t="s">
        <v>185</v>
      </c>
      <c r="H693" t="s">
        <v>144</v>
      </c>
      <c r="I693" s="102">
        <v>1119</v>
      </c>
    </row>
    <row r="694" spans="1:9">
      <c r="A694" t="s">
        <v>203</v>
      </c>
      <c r="B694" t="s">
        <v>142</v>
      </c>
      <c r="C694" t="s">
        <v>149</v>
      </c>
      <c r="D694" t="s">
        <v>143</v>
      </c>
      <c r="E694" s="99">
        <v>63</v>
      </c>
      <c r="F694" t="s">
        <v>63</v>
      </c>
      <c r="G694" s="103" t="s">
        <v>185</v>
      </c>
      <c r="H694" t="s">
        <v>144</v>
      </c>
      <c r="I694" s="102">
        <v>599</v>
      </c>
    </row>
    <row r="695" spans="1:9">
      <c r="A695" t="s">
        <v>203</v>
      </c>
      <c r="B695" t="s">
        <v>142</v>
      </c>
      <c r="C695" t="s">
        <v>149</v>
      </c>
      <c r="D695" t="s">
        <v>143</v>
      </c>
      <c r="E695" s="99">
        <v>64</v>
      </c>
      <c r="F695" t="s">
        <v>64</v>
      </c>
      <c r="G695" s="103" t="s">
        <v>185</v>
      </c>
      <c r="H695" t="s">
        <v>144</v>
      </c>
      <c r="I695" s="102">
        <v>109</v>
      </c>
    </row>
    <row r="696" spans="1:9">
      <c r="A696" t="s">
        <v>203</v>
      </c>
      <c r="B696" t="s">
        <v>142</v>
      </c>
      <c r="C696" t="s">
        <v>149</v>
      </c>
      <c r="D696" t="s">
        <v>143</v>
      </c>
      <c r="E696" s="99">
        <v>67</v>
      </c>
      <c r="F696" t="s">
        <v>65</v>
      </c>
      <c r="G696" s="103" t="s">
        <v>185</v>
      </c>
      <c r="H696" t="s">
        <v>144</v>
      </c>
      <c r="I696" s="102">
        <v>470</v>
      </c>
    </row>
    <row r="697" spans="1:9">
      <c r="A697" t="s">
        <v>203</v>
      </c>
      <c r="B697" t="s">
        <v>142</v>
      </c>
      <c r="C697" t="s">
        <v>149</v>
      </c>
      <c r="D697" t="s">
        <v>143</v>
      </c>
      <c r="E697" s="99">
        <v>68</v>
      </c>
      <c r="F697" t="s">
        <v>66</v>
      </c>
      <c r="G697" s="103" t="s">
        <v>185</v>
      </c>
      <c r="H697" t="s">
        <v>144</v>
      </c>
      <c r="I697" s="102">
        <v>1183</v>
      </c>
    </row>
    <row r="698" spans="1:9">
      <c r="A698" t="s">
        <v>203</v>
      </c>
      <c r="B698" t="s">
        <v>142</v>
      </c>
      <c r="C698" t="s">
        <v>149</v>
      </c>
      <c r="D698" t="s">
        <v>143</v>
      </c>
      <c r="E698" s="99">
        <v>69</v>
      </c>
      <c r="F698" t="s">
        <v>67</v>
      </c>
      <c r="G698" s="103" t="s">
        <v>185</v>
      </c>
      <c r="H698" t="s">
        <v>144</v>
      </c>
      <c r="I698" s="102">
        <v>346</v>
      </c>
    </row>
    <row r="699" spans="1:9">
      <c r="A699" t="s">
        <v>203</v>
      </c>
      <c r="B699" t="s">
        <v>142</v>
      </c>
      <c r="C699" t="s">
        <v>149</v>
      </c>
      <c r="D699" t="s">
        <v>143</v>
      </c>
      <c r="E699" s="99">
        <v>70</v>
      </c>
      <c r="F699" t="s">
        <v>151</v>
      </c>
      <c r="G699" s="103" t="s">
        <v>185</v>
      </c>
      <c r="H699" t="s">
        <v>144</v>
      </c>
      <c r="I699" s="102">
        <v>268</v>
      </c>
    </row>
    <row r="700" spans="1:9">
      <c r="A700" t="s">
        <v>203</v>
      </c>
      <c r="B700" t="s">
        <v>142</v>
      </c>
      <c r="C700" t="s">
        <v>149</v>
      </c>
      <c r="D700" t="s">
        <v>143</v>
      </c>
      <c r="E700" s="99">
        <v>71</v>
      </c>
      <c r="F700" t="s">
        <v>69</v>
      </c>
      <c r="G700" s="103" t="s">
        <v>185</v>
      </c>
      <c r="H700" t="s">
        <v>144</v>
      </c>
      <c r="I700" s="102">
        <v>815</v>
      </c>
    </row>
    <row r="701" spans="1:9">
      <c r="A701" t="s">
        <v>203</v>
      </c>
      <c r="B701" t="s">
        <v>142</v>
      </c>
      <c r="C701" t="s">
        <v>149</v>
      </c>
      <c r="D701" t="s">
        <v>143</v>
      </c>
      <c r="E701" s="99">
        <v>72</v>
      </c>
      <c r="F701" t="s">
        <v>70</v>
      </c>
      <c r="G701" s="103" t="s">
        <v>185</v>
      </c>
      <c r="H701" t="s">
        <v>144</v>
      </c>
      <c r="I701" s="102">
        <v>423</v>
      </c>
    </row>
    <row r="702" spans="1:9">
      <c r="A702" t="s">
        <v>203</v>
      </c>
      <c r="B702" t="s">
        <v>142</v>
      </c>
      <c r="C702" t="s">
        <v>149</v>
      </c>
      <c r="D702" t="s">
        <v>143</v>
      </c>
      <c r="E702" s="99">
        <v>73</v>
      </c>
      <c r="F702" t="s">
        <v>190</v>
      </c>
      <c r="G702" s="103" t="s">
        <v>185</v>
      </c>
      <c r="H702" t="s">
        <v>144</v>
      </c>
      <c r="I702" s="102">
        <v>1255</v>
      </c>
    </row>
    <row r="703" spans="1:9">
      <c r="A703" t="s">
        <v>203</v>
      </c>
      <c r="B703" t="s">
        <v>142</v>
      </c>
      <c r="C703" t="s">
        <v>149</v>
      </c>
      <c r="D703" t="s">
        <v>143</v>
      </c>
      <c r="E703" s="99">
        <v>74</v>
      </c>
      <c r="F703" t="s">
        <v>72</v>
      </c>
      <c r="G703" s="103" t="s">
        <v>185</v>
      </c>
      <c r="H703" t="s">
        <v>144</v>
      </c>
      <c r="I703" s="102">
        <v>86</v>
      </c>
    </row>
    <row r="704" spans="1:9">
      <c r="A704" t="s">
        <v>203</v>
      </c>
      <c r="B704" t="s">
        <v>142</v>
      </c>
      <c r="C704" t="s">
        <v>149</v>
      </c>
      <c r="D704" t="s">
        <v>143</v>
      </c>
      <c r="E704" s="99">
        <v>75</v>
      </c>
      <c r="F704" t="s">
        <v>73</v>
      </c>
      <c r="G704" s="103" t="s">
        <v>185</v>
      </c>
      <c r="H704" t="s">
        <v>144</v>
      </c>
      <c r="I704" s="102">
        <v>528</v>
      </c>
    </row>
    <row r="705" spans="1:9">
      <c r="A705" t="s">
        <v>203</v>
      </c>
      <c r="B705" t="s">
        <v>142</v>
      </c>
      <c r="C705" t="s">
        <v>149</v>
      </c>
      <c r="D705" t="s">
        <v>143</v>
      </c>
      <c r="E705" s="99">
        <v>78</v>
      </c>
      <c r="F705" t="s">
        <v>74</v>
      </c>
      <c r="G705" s="103" t="s">
        <v>185</v>
      </c>
      <c r="H705" t="s">
        <v>144</v>
      </c>
      <c r="I705" s="102">
        <v>131</v>
      </c>
    </row>
    <row r="706" spans="1:9">
      <c r="A706" t="s">
        <v>203</v>
      </c>
      <c r="B706" t="s">
        <v>142</v>
      </c>
      <c r="C706" t="s">
        <v>149</v>
      </c>
      <c r="D706" t="s">
        <v>143</v>
      </c>
      <c r="E706" s="99">
        <v>79</v>
      </c>
      <c r="F706" t="s">
        <v>75</v>
      </c>
      <c r="G706" s="103" t="s">
        <v>185</v>
      </c>
      <c r="H706" t="s">
        <v>144</v>
      </c>
      <c r="I706" s="102">
        <v>624</v>
      </c>
    </row>
    <row r="707" spans="1:9">
      <c r="A707" t="s">
        <v>203</v>
      </c>
      <c r="B707" t="s">
        <v>142</v>
      </c>
      <c r="C707" t="s">
        <v>149</v>
      </c>
      <c r="D707" t="s">
        <v>143</v>
      </c>
      <c r="E707" s="99">
        <v>81</v>
      </c>
      <c r="F707" t="s">
        <v>76</v>
      </c>
      <c r="G707" s="103" t="s">
        <v>185</v>
      </c>
      <c r="H707" t="s">
        <v>144</v>
      </c>
      <c r="I707" s="102">
        <v>45</v>
      </c>
    </row>
    <row r="708" spans="1:9">
      <c r="A708" t="s">
        <v>203</v>
      </c>
      <c r="B708" t="s">
        <v>142</v>
      </c>
      <c r="C708" t="s">
        <v>149</v>
      </c>
      <c r="D708" t="s">
        <v>143</v>
      </c>
      <c r="E708" s="99">
        <v>82</v>
      </c>
      <c r="F708" t="s">
        <v>77</v>
      </c>
      <c r="G708" s="103" t="s">
        <v>185</v>
      </c>
      <c r="H708" t="s">
        <v>144</v>
      </c>
      <c r="I708" s="102">
        <v>341</v>
      </c>
    </row>
    <row r="709" spans="1:9">
      <c r="A709" t="s">
        <v>203</v>
      </c>
      <c r="B709" t="s">
        <v>142</v>
      </c>
      <c r="C709" t="s">
        <v>149</v>
      </c>
      <c r="D709" t="s">
        <v>143</v>
      </c>
      <c r="E709" s="99">
        <v>83</v>
      </c>
      <c r="F709" t="s">
        <v>78</v>
      </c>
      <c r="G709" s="103" t="s">
        <v>185</v>
      </c>
      <c r="H709" t="s">
        <v>144</v>
      </c>
      <c r="I709" s="102">
        <v>540</v>
      </c>
    </row>
    <row r="710" spans="1:9">
      <c r="A710" t="s">
        <v>203</v>
      </c>
      <c r="B710" t="s">
        <v>142</v>
      </c>
      <c r="C710" t="s">
        <v>149</v>
      </c>
      <c r="D710" t="s">
        <v>143</v>
      </c>
      <c r="E710" s="99">
        <v>84</v>
      </c>
      <c r="F710" t="s">
        <v>79</v>
      </c>
      <c r="G710" s="103" t="s">
        <v>185</v>
      </c>
      <c r="H710" t="s">
        <v>144</v>
      </c>
      <c r="I710" s="102">
        <v>37</v>
      </c>
    </row>
    <row r="711" spans="1:9">
      <c r="A711" t="s">
        <v>203</v>
      </c>
      <c r="B711" t="s">
        <v>142</v>
      </c>
      <c r="C711" t="s">
        <v>149</v>
      </c>
      <c r="D711" t="s">
        <v>143</v>
      </c>
      <c r="E711" s="99">
        <v>85</v>
      </c>
      <c r="F711" t="s">
        <v>80</v>
      </c>
      <c r="G711" s="103" t="s">
        <v>185</v>
      </c>
      <c r="H711" t="s">
        <v>144</v>
      </c>
      <c r="I711" s="102">
        <v>64</v>
      </c>
    </row>
    <row r="712" spans="1:9">
      <c r="A712" t="s">
        <v>203</v>
      </c>
      <c r="B712" t="s">
        <v>142</v>
      </c>
      <c r="C712" t="s">
        <v>149</v>
      </c>
      <c r="D712" t="s">
        <v>143</v>
      </c>
      <c r="E712" s="99">
        <v>87</v>
      </c>
      <c r="F712" t="s">
        <v>81</v>
      </c>
      <c r="G712" s="103" t="s">
        <v>185</v>
      </c>
      <c r="H712" t="s">
        <v>144</v>
      </c>
      <c r="I712" s="102">
        <v>12</v>
      </c>
    </row>
    <row r="713" spans="1:9">
      <c r="A713" t="s">
        <v>203</v>
      </c>
      <c r="B713" t="s">
        <v>142</v>
      </c>
      <c r="C713" t="s">
        <v>149</v>
      </c>
      <c r="D713" t="s">
        <v>143</v>
      </c>
      <c r="E713" s="99">
        <v>91</v>
      </c>
      <c r="F713" t="s">
        <v>82</v>
      </c>
      <c r="G713" s="103" t="s">
        <v>185</v>
      </c>
      <c r="H713" t="s">
        <v>144</v>
      </c>
      <c r="I713" s="102">
        <v>238</v>
      </c>
    </row>
    <row r="714" spans="1:9">
      <c r="A714" t="s">
        <v>203</v>
      </c>
      <c r="B714" t="s">
        <v>142</v>
      </c>
      <c r="C714" t="s">
        <v>149</v>
      </c>
      <c r="D714" t="s">
        <v>143</v>
      </c>
      <c r="E714" s="99">
        <v>92</v>
      </c>
      <c r="F714" t="s">
        <v>83</v>
      </c>
      <c r="G714" s="103" t="s">
        <v>185</v>
      </c>
      <c r="H714" t="s">
        <v>144</v>
      </c>
      <c r="I714" s="102">
        <v>26</v>
      </c>
    </row>
    <row r="715" spans="1:9">
      <c r="A715" t="s">
        <v>203</v>
      </c>
      <c r="B715" t="s">
        <v>142</v>
      </c>
      <c r="C715" t="s">
        <v>149</v>
      </c>
      <c r="D715" t="s">
        <v>143</v>
      </c>
      <c r="E715" s="99">
        <v>93</v>
      </c>
      <c r="F715" t="s">
        <v>84</v>
      </c>
      <c r="G715" s="103" t="s">
        <v>185</v>
      </c>
      <c r="H715" t="s">
        <v>144</v>
      </c>
      <c r="I715" s="102">
        <v>434</v>
      </c>
    </row>
    <row r="716" spans="1:9">
      <c r="A716" t="s">
        <v>203</v>
      </c>
      <c r="B716" t="s">
        <v>142</v>
      </c>
      <c r="C716" t="s">
        <v>149</v>
      </c>
      <c r="D716" t="s">
        <v>143</v>
      </c>
      <c r="E716" s="99">
        <v>5</v>
      </c>
      <c r="F716" t="s">
        <v>25</v>
      </c>
      <c r="G716" s="103" t="s">
        <v>186</v>
      </c>
      <c r="H716" t="s">
        <v>145</v>
      </c>
      <c r="I716" s="102">
        <v>481</v>
      </c>
    </row>
    <row r="717" spans="1:9">
      <c r="A717" t="s">
        <v>203</v>
      </c>
      <c r="B717" t="s">
        <v>142</v>
      </c>
      <c r="C717" t="s">
        <v>149</v>
      </c>
      <c r="D717" t="s">
        <v>143</v>
      </c>
      <c r="E717" s="99">
        <v>6</v>
      </c>
      <c r="F717" t="s">
        <v>26</v>
      </c>
      <c r="G717" s="103" t="s">
        <v>186</v>
      </c>
      <c r="H717" t="s">
        <v>145</v>
      </c>
      <c r="I717" s="102">
        <v>267</v>
      </c>
    </row>
    <row r="718" spans="1:9">
      <c r="A718" t="s">
        <v>203</v>
      </c>
      <c r="B718" t="s">
        <v>142</v>
      </c>
      <c r="C718" t="s">
        <v>149</v>
      </c>
      <c r="D718" t="s">
        <v>143</v>
      </c>
      <c r="E718" s="99">
        <v>8</v>
      </c>
      <c r="F718" t="s">
        <v>27</v>
      </c>
      <c r="G718" s="103" t="s">
        <v>186</v>
      </c>
      <c r="H718" t="s">
        <v>145</v>
      </c>
      <c r="I718" s="102">
        <v>381</v>
      </c>
    </row>
    <row r="719" spans="1:9">
      <c r="A719" t="s">
        <v>203</v>
      </c>
      <c r="B719" t="s">
        <v>142</v>
      </c>
      <c r="C719" t="s">
        <v>149</v>
      </c>
      <c r="D719" t="s">
        <v>143</v>
      </c>
      <c r="E719" s="99">
        <v>10</v>
      </c>
      <c r="F719" t="s">
        <v>28</v>
      </c>
      <c r="G719" s="103" t="s">
        <v>186</v>
      </c>
      <c r="H719" t="s">
        <v>145</v>
      </c>
      <c r="I719" s="102">
        <v>42</v>
      </c>
    </row>
    <row r="720" spans="1:9">
      <c r="A720" t="s">
        <v>203</v>
      </c>
      <c r="B720" t="s">
        <v>142</v>
      </c>
      <c r="C720" t="s">
        <v>149</v>
      </c>
      <c r="D720" t="s">
        <v>143</v>
      </c>
      <c r="E720" s="99">
        <v>19</v>
      </c>
      <c r="F720" t="s">
        <v>29</v>
      </c>
      <c r="G720" s="103" t="s">
        <v>186</v>
      </c>
      <c r="H720" t="s">
        <v>145</v>
      </c>
      <c r="I720" s="102">
        <v>79</v>
      </c>
    </row>
    <row r="721" spans="1:9">
      <c r="A721" t="s">
        <v>203</v>
      </c>
      <c r="B721" t="s">
        <v>142</v>
      </c>
      <c r="C721" t="s">
        <v>149</v>
      </c>
      <c r="D721" t="s">
        <v>143</v>
      </c>
      <c r="E721" s="99">
        <v>20</v>
      </c>
      <c r="F721" t="s">
        <v>30</v>
      </c>
      <c r="G721" s="103" t="s">
        <v>186</v>
      </c>
      <c r="H721" t="s">
        <v>145</v>
      </c>
      <c r="I721" s="102">
        <v>366</v>
      </c>
    </row>
    <row r="722" spans="1:9">
      <c r="A722" t="s">
        <v>203</v>
      </c>
      <c r="B722" t="s">
        <v>142</v>
      </c>
      <c r="C722" t="s">
        <v>149</v>
      </c>
      <c r="D722" t="s">
        <v>143</v>
      </c>
      <c r="E722" s="99">
        <v>22</v>
      </c>
      <c r="F722" t="s">
        <v>31</v>
      </c>
      <c r="G722" s="103" t="s">
        <v>186</v>
      </c>
      <c r="H722" t="s">
        <v>145</v>
      </c>
      <c r="I722" s="102">
        <v>743</v>
      </c>
    </row>
    <row r="723" spans="1:9">
      <c r="A723" t="s">
        <v>203</v>
      </c>
      <c r="B723" t="s">
        <v>142</v>
      </c>
      <c r="C723" t="s">
        <v>149</v>
      </c>
      <c r="D723" t="s">
        <v>143</v>
      </c>
      <c r="E723" s="99">
        <v>23</v>
      </c>
      <c r="F723" t="s">
        <v>32</v>
      </c>
      <c r="G723" s="103" t="s">
        <v>186</v>
      </c>
      <c r="H723" t="s">
        <v>145</v>
      </c>
      <c r="I723" s="102">
        <v>2057</v>
      </c>
    </row>
    <row r="724" spans="1:9">
      <c r="A724" t="s">
        <v>203</v>
      </c>
      <c r="B724" t="s">
        <v>142</v>
      </c>
      <c r="C724" t="s">
        <v>149</v>
      </c>
      <c r="D724" t="s">
        <v>143</v>
      </c>
      <c r="E724" s="99">
        <v>27</v>
      </c>
      <c r="F724" t="s">
        <v>33</v>
      </c>
      <c r="G724" s="103" t="s">
        <v>186</v>
      </c>
      <c r="H724" t="s">
        <v>145</v>
      </c>
      <c r="I724" s="102">
        <v>375</v>
      </c>
    </row>
    <row r="725" spans="1:9">
      <c r="A725" t="s">
        <v>203</v>
      </c>
      <c r="B725" t="s">
        <v>142</v>
      </c>
      <c r="C725" t="s">
        <v>149</v>
      </c>
      <c r="D725" t="s">
        <v>143</v>
      </c>
      <c r="E725" s="99">
        <v>28</v>
      </c>
      <c r="F725" t="s">
        <v>34</v>
      </c>
      <c r="G725" s="103" t="s">
        <v>186</v>
      </c>
      <c r="H725" t="s">
        <v>145</v>
      </c>
      <c r="I725" s="102">
        <v>220</v>
      </c>
    </row>
    <row r="726" spans="1:9">
      <c r="A726" t="s">
        <v>203</v>
      </c>
      <c r="B726" t="s">
        <v>142</v>
      </c>
      <c r="C726" t="s">
        <v>149</v>
      </c>
      <c r="D726" t="s">
        <v>143</v>
      </c>
      <c r="E726" s="99">
        <v>33</v>
      </c>
      <c r="F726" t="s">
        <v>35</v>
      </c>
      <c r="G726" s="103" t="s">
        <v>186</v>
      </c>
      <c r="H726" t="s">
        <v>145</v>
      </c>
      <c r="I726" s="102">
        <v>1230</v>
      </c>
    </row>
    <row r="727" spans="1:9">
      <c r="A727" t="s">
        <v>203</v>
      </c>
      <c r="B727" t="s">
        <v>142</v>
      </c>
      <c r="C727" t="s">
        <v>149</v>
      </c>
      <c r="D727" t="s">
        <v>143</v>
      </c>
      <c r="E727" s="99">
        <v>34</v>
      </c>
      <c r="F727" t="s">
        <v>36</v>
      </c>
      <c r="G727" s="103" t="s">
        <v>186</v>
      </c>
      <c r="H727" t="s">
        <v>145</v>
      </c>
      <c r="I727" s="102">
        <v>1562</v>
      </c>
    </row>
    <row r="728" spans="1:9">
      <c r="A728" t="s">
        <v>203</v>
      </c>
      <c r="B728" t="s">
        <v>142</v>
      </c>
      <c r="C728" t="s">
        <v>149</v>
      </c>
      <c r="D728" t="s">
        <v>143</v>
      </c>
      <c r="E728" s="99">
        <v>35</v>
      </c>
      <c r="F728" t="s">
        <v>37</v>
      </c>
      <c r="G728" s="103" t="s">
        <v>186</v>
      </c>
      <c r="H728" t="s">
        <v>145</v>
      </c>
      <c r="I728" s="102">
        <v>2162</v>
      </c>
    </row>
    <row r="729" spans="1:9">
      <c r="A729" t="s">
        <v>203</v>
      </c>
      <c r="B729" t="s">
        <v>142</v>
      </c>
      <c r="C729" t="s">
        <v>149</v>
      </c>
      <c r="D729" t="s">
        <v>143</v>
      </c>
      <c r="E729" s="99">
        <v>36</v>
      </c>
      <c r="F729" t="s">
        <v>38</v>
      </c>
      <c r="G729" s="103" t="s">
        <v>186</v>
      </c>
      <c r="H729" t="s">
        <v>145</v>
      </c>
      <c r="I729" s="102">
        <v>6353</v>
      </c>
    </row>
    <row r="730" spans="1:9">
      <c r="A730" t="s">
        <v>203</v>
      </c>
      <c r="B730" t="s">
        <v>142</v>
      </c>
      <c r="C730" t="s">
        <v>149</v>
      </c>
      <c r="D730" t="s">
        <v>143</v>
      </c>
      <c r="E730" s="99">
        <v>37</v>
      </c>
      <c r="F730" t="s">
        <v>39</v>
      </c>
      <c r="G730" s="103" t="s">
        <v>186</v>
      </c>
      <c r="H730" t="s">
        <v>145</v>
      </c>
      <c r="I730" s="102">
        <v>1331</v>
      </c>
    </row>
    <row r="731" spans="1:9">
      <c r="A731" t="s">
        <v>203</v>
      </c>
      <c r="B731" t="s">
        <v>142</v>
      </c>
      <c r="C731" t="s">
        <v>149</v>
      </c>
      <c r="D731" t="s">
        <v>143</v>
      </c>
      <c r="E731" s="99">
        <v>38</v>
      </c>
      <c r="F731" t="s">
        <v>40</v>
      </c>
      <c r="G731" s="103" t="s">
        <v>186</v>
      </c>
      <c r="H731" t="s">
        <v>145</v>
      </c>
      <c r="I731" s="102">
        <v>1899</v>
      </c>
    </row>
    <row r="732" spans="1:9">
      <c r="A732" t="s">
        <v>203</v>
      </c>
      <c r="B732" t="s">
        <v>142</v>
      </c>
      <c r="C732" t="s">
        <v>149</v>
      </c>
      <c r="D732" t="s">
        <v>143</v>
      </c>
      <c r="E732" s="99">
        <v>39</v>
      </c>
      <c r="F732" t="s">
        <v>41</v>
      </c>
      <c r="G732" s="103" t="s">
        <v>186</v>
      </c>
      <c r="H732" t="s">
        <v>145</v>
      </c>
      <c r="I732" s="102">
        <v>3968</v>
      </c>
    </row>
    <row r="733" spans="1:9">
      <c r="A733" t="s">
        <v>203</v>
      </c>
      <c r="B733" t="s">
        <v>142</v>
      </c>
      <c r="C733" t="s">
        <v>149</v>
      </c>
      <c r="D733" t="s">
        <v>143</v>
      </c>
      <c r="E733" s="99">
        <v>40</v>
      </c>
      <c r="F733" t="s">
        <v>42</v>
      </c>
      <c r="G733" s="103" t="s">
        <v>186</v>
      </c>
      <c r="H733" t="s">
        <v>145</v>
      </c>
      <c r="I733" s="102">
        <v>609</v>
      </c>
    </row>
    <row r="734" spans="1:9">
      <c r="A734" t="s">
        <v>203</v>
      </c>
      <c r="B734" t="s">
        <v>142</v>
      </c>
      <c r="C734" t="s">
        <v>149</v>
      </c>
      <c r="D734" t="s">
        <v>143</v>
      </c>
      <c r="E734" s="99">
        <v>41</v>
      </c>
      <c r="F734" t="s">
        <v>43</v>
      </c>
      <c r="G734" s="103" t="s">
        <v>186</v>
      </c>
      <c r="H734" t="s">
        <v>145</v>
      </c>
      <c r="I734" s="102">
        <v>2213</v>
      </c>
    </row>
    <row r="735" spans="1:9">
      <c r="A735" t="s">
        <v>203</v>
      </c>
      <c r="B735" t="s">
        <v>142</v>
      </c>
      <c r="C735" t="s">
        <v>149</v>
      </c>
      <c r="D735" t="s">
        <v>143</v>
      </c>
      <c r="E735" s="99">
        <v>42</v>
      </c>
      <c r="F735" t="s">
        <v>44</v>
      </c>
      <c r="G735" s="103" t="s">
        <v>186</v>
      </c>
      <c r="H735" t="s">
        <v>145</v>
      </c>
      <c r="I735" s="102">
        <v>1348</v>
      </c>
    </row>
    <row r="736" spans="1:9">
      <c r="A736" t="s">
        <v>203</v>
      </c>
      <c r="B736" t="s">
        <v>142</v>
      </c>
      <c r="C736" t="s">
        <v>149</v>
      </c>
      <c r="D736" t="s">
        <v>143</v>
      </c>
      <c r="E736" s="99">
        <v>43</v>
      </c>
      <c r="F736" t="s">
        <v>45</v>
      </c>
      <c r="G736" s="103" t="s">
        <v>186</v>
      </c>
      <c r="H736" t="s">
        <v>145</v>
      </c>
      <c r="I736" s="102">
        <v>2720</v>
      </c>
    </row>
    <row r="737" spans="1:9">
      <c r="A737" t="s">
        <v>203</v>
      </c>
      <c r="B737" t="s">
        <v>142</v>
      </c>
      <c r="C737" t="s">
        <v>149</v>
      </c>
      <c r="D737" t="s">
        <v>143</v>
      </c>
      <c r="E737" s="99">
        <v>44</v>
      </c>
      <c r="F737" t="s">
        <v>46</v>
      </c>
      <c r="G737" s="103" t="s">
        <v>186</v>
      </c>
      <c r="H737" t="s">
        <v>145</v>
      </c>
      <c r="I737" s="102">
        <v>1375</v>
      </c>
    </row>
    <row r="738" spans="1:9">
      <c r="A738" t="s">
        <v>203</v>
      </c>
      <c r="B738" t="s">
        <v>142</v>
      </c>
      <c r="C738" t="s">
        <v>149</v>
      </c>
      <c r="D738" t="s">
        <v>143</v>
      </c>
      <c r="E738" s="99">
        <v>45</v>
      </c>
      <c r="F738" t="s">
        <v>47</v>
      </c>
      <c r="G738" s="103" t="s">
        <v>186</v>
      </c>
      <c r="H738" t="s">
        <v>145</v>
      </c>
      <c r="I738" s="102">
        <v>594</v>
      </c>
    </row>
    <row r="739" spans="1:9">
      <c r="A739" t="s">
        <v>203</v>
      </c>
      <c r="B739" t="s">
        <v>142</v>
      </c>
      <c r="C739" t="s">
        <v>149</v>
      </c>
      <c r="D739" t="s">
        <v>143</v>
      </c>
      <c r="E739" s="99">
        <v>46</v>
      </c>
      <c r="F739" t="s">
        <v>48</v>
      </c>
      <c r="G739" s="103" t="s">
        <v>186</v>
      </c>
      <c r="H739" t="s">
        <v>145</v>
      </c>
      <c r="I739" s="102">
        <v>255</v>
      </c>
    </row>
    <row r="740" spans="1:9">
      <c r="A740" t="s">
        <v>203</v>
      </c>
      <c r="B740" t="s">
        <v>142</v>
      </c>
      <c r="C740" t="s">
        <v>149</v>
      </c>
      <c r="D740" t="s">
        <v>143</v>
      </c>
      <c r="E740" s="99">
        <v>47</v>
      </c>
      <c r="F740" t="s">
        <v>189</v>
      </c>
      <c r="G740" s="103" t="s">
        <v>186</v>
      </c>
      <c r="H740" t="s">
        <v>145</v>
      </c>
      <c r="I740" s="102">
        <v>245</v>
      </c>
    </row>
    <row r="741" spans="1:9">
      <c r="A741" t="s">
        <v>203</v>
      </c>
      <c r="B741" t="s">
        <v>142</v>
      </c>
      <c r="C741" t="s">
        <v>149</v>
      </c>
      <c r="D741" t="s">
        <v>143</v>
      </c>
      <c r="E741" s="99">
        <v>48</v>
      </c>
      <c r="F741" t="s">
        <v>202</v>
      </c>
      <c r="G741" s="103" t="s">
        <v>186</v>
      </c>
      <c r="H741" t="s">
        <v>145</v>
      </c>
      <c r="I741" s="102">
        <v>367</v>
      </c>
    </row>
    <row r="742" spans="1:9">
      <c r="A742" t="s">
        <v>203</v>
      </c>
      <c r="B742" t="s">
        <v>142</v>
      </c>
      <c r="C742" t="s">
        <v>149</v>
      </c>
      <c r="D742" t="s">
        <v>143</v>
      </c>
      <c r="E742" s="99">
        <v>49</v>
      </c>
      <c r="F742" t="s">
        <v>51</v>
      </c>
      <c r="G742" s="103" t="s">
        <v>186</v>
      </c>
      <c r="H742" t="s">
        <v>145</v>
      </c>
      <c r="I742" s="102">
        <v>24</v>
      </c>
    </row>
    <row r="743" spans="1:9">
      <c r="A743" t="s">
        <v>203</v>
      </c>
      <c r="B743" t="s">
        <v>142</v>
      </c>
      <c r="C743" t="s">
        <v>149</v>
      </c>
      <c r="D743" t="s">
        <v>143</v>
      </c>
      <c r="E743" s="99">
        <v>50</v>
      </c>
      <c r="F743" t="s">
        <v>52</v>
      </c>
      <c r="G743" s="103" t="s">
        <v>186</v>
      </c>
      <c r="H743" t="s">
        <v>145</v>
      </c>
      <c r="I743" s="102">
        <v>44</v>
      </c>
    </row>
    <row r="744" spans="1:9">
      <c r="A744" t="s">
        <v>203</v>
      </c>
      <c r="B744" t="s">
        <v>142</v>
      </c>
      <c r="C744" t="s">
        <v>149</v>
      </c>
      <c r="D744" t="s">
        <v>143</v>
      </c>
      <c r="E744" s="99">
        <v>51</v>
      </c>
      <c r="F744" t="s">
        <v>53</v>
      </c>
      <c r="G744" s="103" t="s">
        <v>186</v>
      </c>
      <c r="H744" t="s">
        <v>145</v>
      </c>
      <c r="I744" s="102">
        <v>103</v>
      </c>
    </row>
    <row r="745" spans="1:9">
      <c r="A745" t="s">
        <v>203</v>
      </c>
      <c r="B745" t="s">
        <v>142</v>
      </c>
      <c r="C745" t="s">
        <v>149</v>
      </c>
      <c r="D745" t="s">
        <v>143</v>
      </c>
      <c r="E745" s="99">
        <v>52</v>
      </c>
      <c r="F745" t="s">
        <v>54</v>
      </c>
      <c r="G745" s="103" t="s">
        <v>186</v>
      </c>
      <c r="H745" t="s">
        <v>145</v>
      </c>
      <c r="I745" s="102">
        <v>134</v>
      </c>
    </row>
    <row r="746" spans="1:9">
      <c r="A746" t="s">
        <v>203</v>
      </c>
      <c r="B746" t="s">
        <v>142</v>
      </c>
      <c r="C746" t="s">
        <v>149</v>
      </c>
      <c r="D746" t="s">
        <v>143</v>
      </c>
      <c r="E746" s="99">
        <v>53</v>
      </c>
      <c r="F746" t="s">
        <v>55</v>
      </c>
      <c r="G746" s="103" t="s">
        <v>186</v>
      </c>
      <c r="H746" t="s">
        <v>145</v>
      </c>
      <c r="I746" s="102">
        <v>198</v>
      </c>
    </row>
    <row r="747" spans="1:9">
      <c r="A747" t="s">
        <v>203</v>
      </c>
      <c r="B747" t="s">
        <v>142</v>
      </c>
      <c r="C747" t="s">
        <v>149</v>
      </c>
      <c r="D747" t="s">
        <v>143</v>
      </c>
      <c r="E747" s="99">
        <v>54</v>
      </c>
      <c r="F747" t="s">
        <v>56</v>
      </c>
      <c r="G747" s="103" t="s">
        <v>186</v>
      </c>
      <c r="H747" t="s">
        <v>145</v>
      </c>
      <c r="I747" s="102">
        <v>162</v>
      </c>
    </row>
    <row r="748" spans="1:9">
      <c r="A748" t="s">
        <v>203</v>
      </c>
      <c r="B748" t="s">
        <v>142</v>
      </c>
      <c r="C748" t="s">
        <v>149</v>
      </c>
      <c r="D748" t="s">
        <v>143</v>
      </c>
      <c r="E748" s="99">
        <v>57</v>
      </c>
      <c r="F748" t="s">
        <v>57</v>
      </c>
      <c r="G748" s="103" t="s">
        <v>186</v>
      </c>
      <c r="H748" t="s">
        <v>145</v>
      </c>
      <c r="I748" s="102">
        <v>1003</v>
      </c>
    </row>
    <row r="749" spans="1:9">
      <c r="A749" t="s">
        <v>203</v>
      </c>
      <c r="B749" t="s">
        <v>142</v>
      </c>
      <c r="C749" t="s">
        <v>149</v>
      </c>
      <c r="D749" t="s">
        <v>143</v>
      </c>
      <c r="E749" s="99">
        <v>58</v>
      </c>
      <c r="F749" t="s">
        <v>58</v>
      </c>
      <c r="G749" s="103" t="s">
        <v>186</v>
      </c>
      <c r="H749" t="s">
        <v>145</v>
      </c>
      <c r="I749" s="102">
        <v>157</v>
      </c>
    </row>
    <row r="750" spans="1:9">
      <c r="A750" t="s">
        <v>203</v>
      </c>
      <c r="B750" t="s">
        <v>142</v>
      </c>
      <c r="C750" t="s">
        <v>149</v>
      </c>
      <c r="D750" t="s">
        <v>143</v>
      </c>
      <c r="E750" s="99">
        <v>59</v>
      </c>
      <c r="F750" t="s">
        <v>59</v>
      </c>
      <c r="G750" s="103" t="s">
        <v>186</v>
      </c>
      <c r="H750" t="s">
        <v>145</v>
      </c>
      <c r="I750" s="102">
        <v>301</v>
      </c>
    </row>
    <row r="751" spans="1:9">
      <c r="A751" t="s">
        <v>203</v>
      </c>
      <c r="B751" t="s">
        <v>142</v>
      </c>
      <c r="C751" t="s">
        <v>149</v>
      </c>
      <c r="D751" t="s">
        <v>143</v>
      </c>
      <c r="E751" s="99">
        <v>60</v>
      </c>
      <c r="F751" t="s">
        <v>60</v>
      </c>
      <c r="G751" s="103" t="s">
        <v>186</v>
      </c>
      <c r="H751" t="s">
        <v>145</v>
      </c>
      <c r="I751" s="102">
        <v>434</v>
      </c>
    </row>
    <row r="752" spans="1:9">
      <c r="A752" t="s">
        <v>203</v>
      </c>
      <c r="B752" t="s">
        <v>142</v>
      </c>
      <c r="C752" t="s">
        <v>149</v>
      </c>
      <c r="D752" t="s">
        <v>143</v>
      </c>
      <c r="E752" s="99">
        <v>61</v>
      </c>
      <c r="F752" t="s">
        <v>61</v>
      </c>
      <c r="G752" s="103" t="s">
        <v>186</v>
      </c>
      <c r="H752" t="s">
        <v>145</v>
      </c>
      <c r="I752" s="102">
        <v>1627</v>
      </c>
    </row>
    <row r="753" spans="1:9">
      <c r="A753" t="s">
        <v>203</v>
      </c>
      <c r="B753" t="s">
        <v>142</v>
      </c>
      <c r="C753" t="s">
        <v>149</v>
      </c>
      <c r="D753" t="s">
        <v>143</v>
      </c>
      <c r="E753" s="99">
        <v>62</v>
      </c>
      <c r="F753" t="s">
        <v>62</v>
      </c>
      <c r="G753" s="103" t="s">
        <v>186</v>
      </c>
      <c r="H753" t="s">
        <v>145</v>
      </c>
      <c r="I753" s="102">
        <v>1086</v>
      </c>
    </row>
    <row r="754" spans="1:9">
      <c r="A754" t="s">
        <v>203</v>
      </c>
      <c r="B754" t="s">
        <v>142</v>
      </c>
      <c r="C754" t="s">
        <v>149</v>
      </c>
      <c r="D754" t="s">
        <v>143</v>
      </c>
      <c r="E754" s="99">
        <v>63</v>
      </c>
      <c r="F754" t="s">
        <v>63</v>
      </c>
      <c r="G754" s="103" t="s">
        <v>186</v>
      </c>
      <c r="H754" t="s">
        <v>145</v>
      </c>
      <c r="I754" s="102">
        <v>609</v>
      </c>
    </row>
    <row r="755" spans="1:9">
      <c r="A755" t="s">
        <v>203</v>
      </c>
      <c r="B755" t="s">
        <v>142</v>
      </c>
      <c r="C755" t="s">
        <v>149</v>
      </c>
      <c r="D755" t="s">
        <v>143</v>
      </c>
      <c r="E755" s="99">
        <v>64</v>
      </c>
      <c r="F755" t="s">
        <v>64</v>
      </c>
      <c r="G755" s="103" t="s">
        <v>186</v>
      </c>
      <c r="H755" t="s">
        <v>145</v>
      </c>
      <c r="I755" s="102">
        <v>113</v>
      </c>
    </row>
    <row r="756" spans="1:9">
      <c r="A756" t="s">
        <v>203</v>
      </c>
      <c r="B756" t="s">
        <v>142</v>
      </c>
      <c r="C756" t="s">
        <v>149</v>
      </c>
      <c r="D756" t="s">
        <v>143</v>
      </c>
      <c r="E756" s="99">
        <v>67</v>
      </c>
      <c r="F756" t="s">
        <v>65</v>
      </c>
      <c r="G756" s="103" t="s">
        <v>186</v>
      </c>
      <c r="H756" t="s">
        <v>145</v>
      </c>
      <c r="I756" s="102">
        <v>460</v>
      </c>
    </row>
    <row r="757" spans="1:9">
      <c r="A757" t="s">
        <v>203</v>
      </c>
      <c r="B757" t="s">
        <v>142</v>
      </c>
      <c r="C757" t="s">
        <v>149</v>
      </c>
      <c r="D757" t="s">
        <v>143</v>
      </c>
      <c r="E757" s="99">
        <v>68</v>
      </c>
      <c r="F757" t="s">
        <v>66</v>
      </c>
      <c r="G757" s="103" t="s">
        <v>186</v>
      </c>
      <c r="H757" t="s">
        <v>145</v>
      </c>
      <c r="I757" s="102">
        <v>1235</v>
      </c>
    </row>
    <row r="758" spans="1:9">
      <c r="A758" t="s">
        <v>203</v>
      </c>
      <c r="B758" t="s">
        <v>142</v>
      </c>
      <c r="C758" t="s">
        <v>149</v>
      </c>
      <c r="D758" t="s">
        <v>143</v>
      </c>
      <c r="E758" s="99">
        <v>69</v>
      </c>
      <c r="F758" t="s">
        <v>67</v>
      </c>
      <c r="G758" s="103" t="s">
        <v>186</v>
      </c>
      <c r="H758" t="s">
        <v>145</v>
      </c>
      <c r="I758" s="102">
        <v>360</v>
      </c>
    </row>
    <row r="759" spans="1:9">
      <c r="A759" t="s">
        <v>203</v>
      </c>
      <c r="B759" t="s">
        <v>142</v>
      </c>
      <c r="C759" t="s">
        <v>149</v>
      </c>
      <c r="D759" t="s">
        <v>143</v>
      </c>
      <c r="E759" s="99">
        <v>70</v>
      </c>
      <c r="F759" t="s">
        <v>151</v>
      </c>
      <c r="G759" s="103" t="s">
        <v>186</v>
      </c>
      <c r="H759" t="s">
        <v>145</v>
      </c>
      <c r="I759" s="102">
        <v>336</v>
      </c>
    </row>
    <row r="760" spans="1:9">
      <c r="A760" t="s">
        <v>203</v>
      </c>
      <c r="B760" t="s">
        <v>142</v>
      </c>
      <c r="C760" t="s">
        <v>149</v>
      </c>
      <c r="D760" t="s">
        <v>143</v>
      </c>
      <c r="E760" s="99">
        <v>71</v>
      </c>
      <c r="F760" t="s">
        <v>69</v>
      </c>
      <c r="G760" s="103" t="s">
        <v>186</v>
      </c>
      <c r="H760" t="s">
        <v>145</v>
      </c>
      <c r="I760" s="102">
        <v>846</v>
      </c>
    </row>
    <row r="761" spans="1:9">
      <c r="A761" t="s">
        <v>203</v>
      </c>
      <c r="B761" t="s">
        <v>142</v>
      </c>
      <c r="C761" t="s">
        <v>149</v>
      </c>
      <c r="D761" t="s">
        <v>143</v>
      </c>
      <c r="E761" s="99">
        <v>72</v>
      </c>
      <c r="F761" t="s">
        <v>70</v>
      </c>
      <c r="G761" s="103" t="s">
        <v>186</v>
      </c>
      <c r="H761" t="s">
        <v>145</v>
      </c>
      <c r="I761" s="102">
        <v>438</v>
      </c>
    </row>
    <row r="762" spans="1:9">
      <c r="A762" t="s">
        <v>203</v>
      </c>
      <c r="B762" t="s">
        <v>142</v>
      </c>
      <c r="C762" t="s">
        <v>149</v>
      </c>
      <c r="D762" t="s">
        <v>143</v>
      </c>
      <c r="E762" s="99">
        <v>73</v>
      </c>
      <c r="F762" t="s">
        <v>190</v>
      </c>
      <c r="G762" s="103" t="s">
        <v>186</v>
      </c>
      <c r="H762" t="s">
        <v>145</v>
      </c>
      <c r="I762" s="102">
        <v>1300</v>
      </c>
    </row>
    <row r="763" spans="1:9">
      <c r="A763" t="s">
        <v>203</v>
      </c>
      <c r="B763" t="s">
        <v>142</v>
      </c>
      <c r="C763" t="s">
        <v>149</v>
      </c>
      <c r="D763" t="s">
        <v>143</v>
      </c>
      <c r="E763" s="99">
        <v>74</v>
      </c>
      <c r="F763" t="s">
        <v>72</v>
      </c>
      <c r="G763" s="103" t="s">
        <v>186</v>
      </c>
      <c r="H763" t="s">
        <v>145</v>
      </c>
      <c r="I763" s="102">
        <v>81</v>
      </c>
    </row>
    <row r="764" spans="1:9">
      <c r="A764" t="s">
        <v>203</v>
      </c>
      <c r="B764" t="s">
        <v>142</v>
      </c>
      <c r="C764" t="s">
        <v>149</v>
      </c>
      <c r="D764" t="s">
        <v>143</v>
      </c>
      <c r="E764" s="99">
        <v>75</v>
      </c>
      <c r="F764" t="s">
        <v>73</v>
      </c>
      <c r="G764" s="103" t="s">
        <v>186</v>
      </c>
      <c r="H764" t="s">
        <v>145</v>
      </c>
      <c r="I764" s="102">
        <v>567</v>
      </c>
    </row>
    <row r="765" spans="1:9">
      <c r="A765" t="s">
        <v>203</v>
      </c>
      <c r="B765" t="s">
        <v>142</v>
      </c>
      <c r="C765" t="s">
        <v>149</v>
      </c>
      <c r="D765" t="s">
        <v>143</v>
      </c>
      <c r="E765" s="99">
        <v>78</v>
      </c>
      <c r="F765" t="s">
        <v>74</v>
      </c>
      <c r="G765" s="103" t="s">
        <v>186</v>
      </c>
      <c r="H765" t="s">
        <v>145</v>
      </c>
      <c r="I765" s="102">
        <v>138</v>
      </c>
    </row>
    <row r="766" spans="1:9">
      <c r="A766" t="s">
        <v>203</v>
      </c>
      <c r="B766" t="s">
        <v>142</v>
      </c>
      <c r="C766" t="s">
        <v>149</v>
      </c>
      <c r="D766" t="s">
        <v>143</v>
      </c>
      <c r="E766" s="99">
        <v>79</v>
      </c>
      <c r="F766" t="s">
        <v>75</v>
      </c>
      <c r="G766" s="103" t="s">
        <v>186</v>
      </c>
      <c r="H766" t="s">
        <v>145</v>
      </c>
      <c r="I766" s="102">
        <v>637</v>
      </c>
    </row>
    <row r="767" spans="1:9">
      <c r="A767" t="s">
        <v>203</v>
      </c>
      <c r="B767" t="s">
        <v>142</v>
      </c>
      <c r="C767" t="s">
        <v>149</v>
      </c>
      <c r="D767" t="s">
        <v>143</v>
      </c>
      <c r="E767" s="99">
        <v>81</v>
      </c>
      <c r="F767" t="s">
        <v>76</v>
      </c>
      <c r="G767" s="103" t="s">
        <v>186</v>
      </c>
      <c r="H767" t="s">
        <v>145</v>
      </c>
      <c r="I767" s="102">
        <v>47</v>
      </c>
    </row>
    <row r="768" spans="1:9">
      <c r="A768" t="s">
        <v>203</v>
      </c>
      <c r="B768" t="s">
        <v>142</v>
      </c>
      <c r="C768" t="s">
        <v>149</v>
      </c>
      <c r="D768" t="s">
        <v>143</v>
      </c>
      <c r="E768" s="99">
        <v>82</v>
      </c>
      <c r="F768" t="s">
        <v>77</v>
      </c>
      <c r="G768" s="103" t="s">
        <v>186</v>
      </c>
      <c r="H768" t="s">
        <v>145</v>
      </c>
      <c r="I768" s="102">
        <v>331</v>
      </c>
    </row>
    <row r="769" spans="1:9">
      <c r="A769" t="s">
        <v>203</v>
      </c>
      <c r="B769" t="s">
        <v>142</v>
      </c>
      <c r="C769" t="s">
        <v>149</v>
      </c>
      <c r="D769" t="s">
        <v>143</v>
      </c>
      <c r="E769" s="99">
        <v>83</v>
      </c>
      <c r="F769" t="s">
        <v>78</v>
      </c>
      <c r="G769" s="103" t="s">
        <v>186</v>
      </c>
      <c r="H769" t="s">
        <v>145</v>
      </c>
      <c r="I769" s="102">
        <v>537</v>
      </c>
    </row>
    <row r="770" spans="1:9">
      <c r="A770" t="s">
        <v>203</v>
      </c>
      <c r="B770" t="s">
        <v>142</v>
      </c>
      <c r="C770" t="s">
        <v>149</v>
      </c>
      <c r="D770" t="s">
        <v>143</v>
      </c>
      <c r="E770" s="99">
        <v>84</v>
      </c>
      <c r="F770" t="s">
        <v>79</v>
      </c>
      <c r="G770" s="103" t="s">
        <v>186</v>
      </c>
      <c r="H770" t="s">
        <v>145</v>
      </c>
      <c r="I770" s="102">
        <v>26</v>
      </c>
    </row>
    <row r="771" spans="1:9">
      <c r="A771" t="s">
        <v>203</v>
      </c>
      <c r="B771" t="s">
        <v>142</v>
      </c>
      <c r="C771" t="s">
        <v>149</v>
      </c>
      <c r="D771" t="s">
        <v>143</v>
      </c>
      <c r="E771" s="99">
        <v>85</v>
      </c>
      <c r="F771" t="s">
        <v>80</v>
      </c>
      <c r="G771" s="103" t="s">
        <v>186</v>
      </c>
      <c r="H771" t="s">
        <v>145</v>
      </c>
      <c r="I771" s="102">
        <v>108</v>
      </c>
    </row>
    <row r="772" spans="1:9">
      <c r="A772" t="s">
        <v>203</v>
      </c>
      <c r="B772" t="s">
        <v>142</v>
      </c>
      <c r="C772" t="s">
        <v>149</v>
      </c>
      <c r="D772" t="s">
        <v>143</v>
      </c>
      <c r="E772" s="99">
        <v>87</v>
      </c>
      <c r="F772" t="s">
        <v>81</v>
      </c>
      <c r="G772" s="103" t="s">
        <v>186</v>
      </c>
      <c r="H772" t="s">
        <v>145</v>
      </c>
      <c r="I772" s="102">
        <v>13</v>
      </c>
    </row>
    <row r="773" spans="1:9">
      <c r="A773" t="s">
        <v>203</v>
      </c>
      <c r="B773" t="s">
        <v>142</v>
      </c>
      <c r="C773" t="s">
        <v>149</v>
      </c>
      <c r="D773" t="s">
        <v>143</v>
      </c>
      <c r="E773" s="99">
        <v>91</v>
      </c>
      <c r="F773" t="s">
        <v>82</v>
      </c>
      <c r="G773" s="103" t="s">
        <v>186</v>
      </c>
      <c r="H773" t="s">
        <v>145</v>
      </c>
      <c r="I773" s="102">
        <v>314</v>
      </c>
    </row>
    <row r="774" spans="1:9">
      <c r="A774" t="s">
        <v>203</v>
      </c>
      <c r="B774" t="s">
        <v>142</v>
      </c>
      <c r="C774" t="s">
        <v>149</v>
      </c>
      <c r="D774" t="s">
        <v>143</v>
      </c>
      <c r="E774" s="99">
        <v>92</v>
      </c>
      <c r="F774" t="s">
        <v>83</v>
      </c>
      <c r="G774" s="103" t="s">
        <v>186</v>
      </c>
      <c r="H774" t="s">
        <v>145</v>
      </c>
      <c r="I774" s="102">
        <v>26</v>
      </c>
    </row>
    <row r="775" spans="1:9">
      <c r="A775" t="s">
        <v>203</v>
      </c>
      <c r="B775" t="s">
        <v>142</v>
      </c>
      <c r="C775" t="s">
        <v>149</v>
      </c>
      <c r="D775" t="s">
        <v>143</v>
      </c>
      <c r="E775" s="99">
        <v>93</v>
      </c>
      <c r="F775" t="s">
        <v>84</v>
      </c>
      <c r="G775" s="103" t="s">
        <v>186</v>
      </c>
      <c r="H775" t="s">
        <v>145</v>
      </c>
      <c r="I775" s="102">
        <v>346</v>
      </c>
    </row>
    <row r="776" spans="1:9">
      <c r="A776" t="s">
        <v>203</v>
      </c>
      <c r="B776" t="s">
        <v>142</v>
      </c>
      <c r="C776" t="s">
        <v>149</v>
      </c>
      <c r="D776" t="s">
        <v>143</v>
      </c>
      <c r="E776" s="99">
        <v>5</v>
      </c>
      <c r="F776" t="s">
        <v>25</v>
      </c>
      <c r="G776" s="103" t="s">
        <v>187</v>
      </c>
      <c r="H776" t="s">
        <v>145</v>
      </c>
      <c r="I776" s="102">
        <v>488</v>
      </c>
    </row>
    <row r="777" spans="1:9">
      <c r="A777" t="s">
        <v>203</v>
      </c>
      <c r="B777" t="s">
        <v>142</v>
      </c>
      <c r="C777" t="s">
        <v>149</v>
      </c>
      <c r="D777" t="s">
        <v>143</v>
      </c>
      <c r="E777" s="99">
        <v>6</v>
      </c>
      <c r="F777" t="s">
        <v>26</v>
      </c>
      <c r="G777" s="103" t="s">
        <v>187</v>
      </c>
      <c r="H777" t="s">
        <v>145</v>
      </c>
      <c r="I777" s="102">
        <v>287</v>
      </c>
    </row>
    <row r="778" spans="1:9">
      <c r="A778" t="s">
        <v>203</v>
      </c>
      <c r="B778" t="s">
        <v>142</v>
      </c>
      <c r="C778" t="s">
        <v>149</v>
      </c>
      <c r="D778" t="s">
        <v>143</v>
      </c>
      <c r="E778" s="99">
        <v>8</v>
      </c>
      <c r="F778" t="s">
        <v>27</v>
      </c>
      <c r="G778" s="103" t="s">
        <v>187</v>
      </c>
      <c r="H778" t="s">
        <v>145</v>
      </c>
      <c r="I778" s="102">
        <v>369</v>
      </c>
    </row>
    <row r="779" spans="1:9">
      <c r="A779" t="s">
        <v>203</v>
      </c>
      <c r="B779" t="s">
        <v>142</v>
      </c>
      <c r="C779" t="s">
        <v>149</v>
      </c>
      <c r="D779" t="s">
        <v>143</v>
      </c>
      <c r="E779" s="99">
        <v>10</v>
      </c>
      <c r="F779" t="s">
        <v>28</v>
      </c>
      <c r="G779" s="103" t="s">
        <v>187</v>
      </c>
      <c r="H779" t="s">
        <v>145</v>
      </c>
      <c r="I779" s="102">
        <v>47</v>
      </c>
    </row>
    <row r="780" spans="1:9">
      <c r="A780" t="s">
        <v>203</v>
      </c>
      <c r="B780" t="s">
        <v>142</v>
      </c>
      <c r="C780" t="s">
        <v>149</v>
      </c>
      <c r="D780" t="s">
        <v>143</v>
      </c>
      <c r="E780" s="99">
        <v>19</v>
      </c>
      <c r="F780" t="s">
        <v>29</v>
      </c>
      <c r="G780" s="103" t="s">
        <v>187</v>
      </c>
      <c r="H780" t="s">
        <v>145</v>
      </c>
      <c r="I780" s="102">
        <v>88</v>
      </c>
    </row>
    <row r="781" spans="1:9">
      <c r="A781" t="s">
        <v>203</v>
      </c>
      <c r="B781" t="s">
        <v>142</v>
      </c>
      <c r="C781" t="s">
        <v>149</v>
      </c>
      <c r="D781" t="s">
        <v>143</v>
      </c>
      <c r="E781" s="99">
        <v>20</v>
      </c>
      <c r="F781" t="s">
        <v>30</v>
      </c>
      <c r="G781" s="103" t="s">
        <v>187</v>
      </c>
      <c r="H781" t="s">
        <v>145</v>
      </c>
      <c r="I781" s="102">
        <v>382</v>
      </c>
    </row>
    <row r="782" spans="1:9">
      <c r="A782" t="s">
        <v>203</v>
      </c>
      <c r="B782" t="s">
        <v>142</v>
      </c>
      <c r="C782" t="s">
        <v>149</v>
      </c>
      <c r="D782" t="s">
        <v>143</v>
      </c>
      <c r="E782" s="99">
        <v>22</v>
      </c>
      <c r="F782" t="s">
        <v>31</v>
      </c>
      <c r="G782" s="103" t="s">
        <v>187</v>
      </c>
      <c r="H782" t="s">
        <v>145</v>
      </c>
      <c r="I782" s="102">
        <v>761</v>
      </c>
    </row>
    <row r="783" spans="1:9">
      <c r="A783" t="s">
        <v>203</v>
      </c>
      <c r="B783" t="s">
        <v>142</v>
      </c>
      <c r="C783" t="s">
        <v>149</v>
      </c>
      <c r="D783" t="s">
        <v>143</v>
      </c>
      <c r="E783" s="99">
        <v>23</v>
      </c>
      <c r="F783" t="s">
        <v>32</v>
      </c>
      <c r="G783" s="103" t="s">
        <v>187</v>
      </c>
      <c r="H783" t="s">
        <v>145</v>
      </c>
      <c r="I783" s="102">
        <v>2091</v>
      </c>
    </row>
    <row r="784" spans="1:9">
      <c r="A784" t="s">
        <v>203</v>
      </c>
      <c r="B784" t="s">
        <v>142</v>
      </c>
      <c r="C784" t="s">
        <v>149</v>
      </c>
      <c r="D784" t="s">
        <v>143</v>
      </c>
      <c r="E784" s="99">
        <v>27</v>
      </c>
      <c r="F784" t="s">
        <v>33</v>
      </c>
      <c r="G784" s="103" t="s">
        <v>187</v>
      </c>
      <c r="H784" t="s">
        <v>145</v>
      </c>
      <c r="I784" s="102">
        <v>390</v>
      </c>
    </row>
    <row r="785" spans="1:9">
      <c r="A785" t="s">
        <v>203</v>
      </c>
      <c r="B785" t="s">
        <v>142</v>
      </c>
      <c r="C785" t="s">
        <v>149</v>
      </c>
      <c r="D785" t="s">
        <v>143</v>
      </c>
      <c r="E785" s="99">
        <v>28</v>
      </c>
      <c r="F785" t="s">
        <v>34</v>
      </c>
      <c r="G785" s="103" t="s">
        <v>187</v>
      </c>
      <c r="H785" t="s">
        <v>145</v>
      </c>
      <c r="I785" s="102">
        <v>248</v>
      </c>
    </row>
    <row r="786" spans="1:9">
      <c r="A786" t="s">
        <v>203</v>
      </c>
      <c r="B786" t="s">
        <v>142</v>
      </c>
      <c r="C786" t="s">
        <v>149</v>
      </c>
      <c r="D786" t="s">
        <v>143</v>
      </c>
      <c r="E786" s="99">
        <v>33</v>
      </c>
      <c r="F786" t="s">
        <v>35</v>
      </c>
      <c r="G786" s="103" t="s">
        <v>187</v>
      </c>
      <c r="H786" t="s">
        <v>145</v>
      </c>
      <c r="I786" s="102">
        <v>1221</v>
      </c>
    </row>
    <row r="787" spans="1:9">
      <c r="A787" t="s">
        <v>203</v>
      </c>
      <c r="B787" t="s">
        <v>142</v>
      </c>
      <c r="C787" t="s">
        <v>149</v>
      </c>
      <c r="D787" t="s">
        <v>143</v>
      </c>
      <c r="E787" s="99">
        <v>34</v>
      </c>
      <c r="F787" t="s">
        <v>36</v>
      </c>
      <c r="G787" s="103" t="s">
        <v>187</v>
      </c>
      <c r="H787" t="s">
        <v>145</v>
      </c>
      <c r="I787" s="102">
        <v>1609</v>
      </c>
    </row>
    <row r="788" spans="1:9">
      <c r="A788" t="s">
        <v>203</v>
      </c>
      <c r="B788" t="s">
        <v>142</v>
      </c>
      <c r="C788" t="s">
        <v>149</v>
      </c>
      <c r="D788" t="s">
        <v>143</v>
      </c>
      <c r="E788" s="99">
        <v>35</v>
      </c>
      <c r="F788" t="s">
        <v>37</v>
      </c>
      <c r="G788" s="103" t="s">
        <v>187</v>
      </c>
      <c r="H788" t="s">
        <v>145</v>
      </c>
      <c r="I788" s="102">
        <v>2332</v>
      </c>
    </row>
    <row r="789" spans="1:9">
      <c r="A789" t="s">
        <v>203</v>
      </c>
      <c r="B789" t="s">
        <v>142</v>
      </c>
      <c r="C789" t="s">
        <v>149</v>
      </c>
      <c r="D789" t="s">
        <v>143</v>
      </c>
      <c r="E789" s="99">
        <v>36</v>
      </c>
      <c r="F789" t="s">
        <v>38</v>
      </c>
      <c r="G789" s="103" t="s">
        <v>187</v>
      </c>
      <c r="H789" t="s">
        <v>145</v>
      </c>
      <c r="I789" s="102">
        <v>6504</v>
      </c>
    </row>
    <row r="790" spans="1:9">
      <c r="A790" t="s">
        <v>203</v>
      </c>
      <c r="B790" t="s">
        <v>142</v>
      </c>
      <c r="C790" t="s">
        <v>149</v>
      </c>
      <c r="D790" t="s">
        <v>143</v>
      </c>
      <c r="E790" s="99">
        <v>37</v>
      </c>
      <c r="F790" t="s">
        <v>39</v>
      </c>
      <c r="G790" s="103" t="s">
        <v>187</v>
      </c>
      <c r="H790" t="s">
        <v>145</v>
      </c>
      <c r="I790" s="102">
        <v>1440</v>
      </c>
    </row>
    <row r="791" spans="1:9">
      <c r="A791" t="s">
        <v>203</v>
      </c>
      <c r="B791" t="s">
        <v>142</v>
      </c>
      <c r="C791" t="s">
        <v>149</v>
      </c>
      <c r="D791" t="s">
        <v>143</v>
      </c>
      <c r="E791" s="99">
        <v>38</v>
      </c>
      <c r="F791" t="s">
        <v>40</v>
      </c>
      <c r="G791" s="103" t="s">
        <v>187</v>
      </c>
      <c r="H791" t="s">
        <v>145</v>
      </c>
      <c r="I791" s="102">
        <v>2069</v>
      </c>
    </row>
    <row r="792" spans="1:9">
      <c r="A792" t="s">
        <v>203</v>
      </c>
      <c r="B792" t="s">
        <v>142</v>
      </c>
      <c r="C792" t="s">
        <v>149</v>
      </c>
      <c r="D792" t="s">
        <v>143</v>
      </c>
      <c r="E792" s="99">
        <v>39</v>
      </c>
      <c r="F792" t="s">
        <v>41</v>
      </c>
      <c r="G792" s="103" t="s">
        <v>187</v>
      </c>
      <c r="H792" t="s">
        <v>145</v>
      </c>
      <c r="I792" s="102">
        <v>4149</v>
      </c>
    </row>
    <row r="793" spans="1:9">
      <c r="A793" t="s">
        <v>203</v>
      </c>
      <c r="B793" t="s">
        <v>142</v>
      </c>
      <c r="C793" t="s">
        <v>149</v>
      </c>
      <c r="D793" t="s">
        <v>143</v>
      </c>
      <c r="E793" s="99">
        <v>40</v>
      </c>
      <c r="F793" t="s">
        <v>42</v>
      </c>
      <c r="G793" s="103" t="s">
        <v>187</v>
      </c>
      <c r="H793" t="s">
        <v>145</v>
      </c>
      <c r="I793" s="102">
        <v>587</v>
      </c>
    </row>
    <row r="794" spans="1:9">
      <c r="A794" t="s">
        <v>203</v>
      </c>
      <c r="B794" t="s">
        <v>142</v>
      </c>
      <c r="C794" t="s">
        <v>149</v>
      </c>
      <c r="D794" t="s">
        <v>143</v>
      </c>
      <c r="E794" s="99">
        <v>41</v>
      </c>
      <c r="F794" t="s">
        <v>43</v>
      </c>
      <c r="G794" s="103" t="s">
        <v>187</v>
      </c>
      <c r="H794" t="s">
        <v>145</v>
      </c>
      <c r="I794" s="102">
        <v>2319</v>
      </c>
    </row>
    <row r="795" spans="1:9">
      <c r="A795" t="s">
        <v>203</v>
      </c>
      <c r="B795" t="s">
        <v>142</v>
      </c>
      <c r="C795" t="s">
        <v>149</v>
      </c>
      <c r="D795" t="s">
        <v>143</v>
      </c>
      <c r="E795" s="99">
        <v>42</v>
      </c>
      <c r="F795" t="s">
        <v>44</v>
      </c>
      <c r="G795" s="103" t="s">
        <v>187</v>
      </c>
      <c r="H795" t="s">
        <v>145</v>
      </c>
      <c r="I795" s="102">
        <v>1316</v>
      </c>
    </row>
    <row r="796" spans="1:9">
      <c r="A796" t="s">
        <v>203</v>
      </c>
      <c r="B796" t="s">
        <v>142</v>
      </c>
      <c r="C796" t="s">
        <v>149</v>
      </c>
      <c r="D796" t="s">
        <v>143</v>
      </c>
      <c r="E796" s="99">
        <v>43</v>
      </c>
      <c r="F796" t="s">
        <v>45</v>
      </c>
      <c r="G796" s="103" t="s">
        <v>187</v>
      </c>
      <c r="H796" t="s">
        <v>145</v>
      </c>
      <c r="I796" s="102">
        <v>2838</v>
      </c>
    </row>
    <row r="797" spans="1:9">
      <c r="A797" t="s">
        <v>203</v>
      </c>
      <c r="B797" t="s">
        <v>142</v>
      </c>
      <c r="C797" t="s">
        <v>149</v>
      </c>
      <c r="D797" t="s">
        <v>143</v>
      </c>
      <c r="E797" s="99">
        <v>44</v>
      </c>
      <c r="F797" t="s">
        <v>46</v>
      </c>
      <c r="G797" s="103" t="s">
        <v>187</v>
      </c>
      <c r="H797" t="s">
        <v>145</v>
      </c>
      <c r="I797" s="102">
        <v>1448</v>
      </c>
    </row>
    <row r="798" spans="1:9">
      <c r="A798" t="s">
        <v>203</v>
      </c>
      <c r="B798" t="s">
        <v>142</v>
      </c>
      <c r="C798" t="s">
        <v>149</v>
      </c>
      <c r="D798" t="s">
        <v>143</v>
      </c>
      <c r="E798" s="99">
        <v>45</v>
      </c>
      <c r="F798" t="s">
        <v>47</v>
      </c>
      <c r="G798" s="103" t="s">
        <v>187</v>
      </c>
      <c r="H798" t="s">
        <v>145</v>
      </c>
      <c r="I798" s="102">
        <v>649</v>
      </c>
    </row>
    <row r="799" spans="1:9">
      <c r="A799" t="s">
        <v>203</v>
      </c>
      <c r="B799" t="s">
        <v>142</v>
      </c>
      <c r="C799" t="s">
        <v>149</v>
      </c>
      <c r="D799" t="s">
        <v>143</v>
      </c>
      <c r="E799" s="99">
        <v>46</v>
      </c>
      <c r="F799" t="s">
        <v>48</v>
      </c>
      <c r="G799" s="103" t="s">
        <v>187</v>
      </c>
      <c r="H799" t="s">
        <v>145</v>
      </c>
      <c r="I799" s="102">
        <v>248</v>
      </c>
    </row>
    <row r="800" spans="1:9">
      <c r="A800" t="s">
        <v>203</v>
      </c>
      <c r="B800" t="s">
        <v>142</v>
      </c>
      <c r="C800" t="s">
        <v>149</v>
      </c>
      <c r="D800" t="s">
        <v>143</v>
      </c>
      <c r="E800" s="99">
        <v>47</v>
      </c>
      <c r="F800" t="s">
        <v>189</v>
      </c>
      <c r="G800" s="103" t="s">
        <v>187</v>
      </c>
      <c r="H800" t="s">
        <v>145</v>
      </c>
      <c r="I800" s="102">
        <v>260</v>
      </c>
    </row>
    <row r="801" spans="1:9">
      <c r="A801" t="s">
        <v>203</v>
      </c>
      <c r="B801" t="s">
        <v>142</v>
      </c>
      <c r="C801" t="s">
        <v>149</v>
      </c>
      <c r="D801" t="s">
        <v>143</v>
      </c>
      <c r="E801" s="99">
        <v>48</v>
      </c>
      <c r="F801" t="s">
        <v>202</v>
      </c>
      <c r="G801" s="103" t="s">
        <v>187</v>
      </c>
      <c r="H801" t="s">
        <v>145</v>
      </c>
      <c r="I801" s="102">
        <v>364</v>
      </c>
    </row>
    <row r="802" spans="1:9">
      <c r="A802" t="s">
        <v>203</v>
      </c>
      <c r="B802" t="s">
        <v>142</v>
      </c>
      <c r="C802" t="s">
        <v>149</v>
      </c>
      <c r="D802" t="s">
        <v>143</v>
      </c>
      <c r="E802" s="99">
        <v>49</v>
      </c>
      <c r="F802" t="s">
        <v>51</v>
      </c>
      <c r="G802" s="103" t="s">
        <v>187</v>
      </c>
      <c r="H802" t="s">
        <v>145</v>
      </c>
      <c r="I802" s="102">
        <v>19</v>
      </c>
    </row>
    <row r="803" spans="1:9">
      <c r="A803" t="s">
        <v>203</v>
      </c>
      <c r="B803" t="s">
        <v>142</v>
      </c>
      <c r="C803" t="s">
        <v>149</v>
      </c>
      <c r="D803" t="s">
        <v>143</v>
      </c>
      <c r="E803" s="99">
        <v>50</v>
      </c>
      <c r="F803" t="s">
        <v>52</v>
      </c>
      <c r="G803" s="103" t="s">
        <v>187</v>
      </c>
      <c r="H803" t="s">
        <v>145</v>
      </c>
      <c r="I803" s="102">
        <v>42</v>
      </c>
    </row>
    <row r="804" spans="1:9">
      <c r="A804" t="s">
        <v>203</v>
      </c>
      <c r="B804" t="s">
        <v>142</v>
      </c>
      <c r="C804" t="s">
        <v>149</v>
      </c>
      <c r="D804" t="s">
        <v>143</v>
      </c>
      <c r="E804" s="99">
        <v>51</v>
      </c>
      <c r="F804" t="s">
        <v>53</v>
      </c>
      <c r="G804" s="103" t="s">
        <v>187</v>
      </c>
      <c r="H804" t="s">
        <v>145</v>
      </c>
      <c r="I804" s="102">
        <v>124</v>
      </c>
    </row>
    <row r="805" spans="1:9">
      <c r="A805" t="s">
        <v>203</v>
      </c>
      <c r="B805" t="s">
        <v>142</v>
      </c>
      <c r="C805" t="s">
        <v>149</v>
      </c>
      <c r="D805" t="s">
        <v>143</v>
      </c>
      <c r="E805" s="99">
        <v>52</v>
      </c>
      <c r="F805" t="s">
        <v>54</v>
      </c>
      <c r="G805" s="103" t="s">
        <v>187</v>
      </c>
      <c r="H805" t="s">
        <v>145</v>
      </c>
      <c r="I805" s="102">
        <v>159</v>
      </c>
    </row>
    <row r="806" spans="1:9">
      <c r="A806" t="s">
        <v>203</v>
      </c>
      <c r="B806" t="s">
        <v>142</v>
      </c>
      <c r="C806" t="s">
        <v>149</v>
      </c>
      <c r="D806" t="s">
        <v>143</v>
      </c>
      <c r="E806" s="99">
        <v>53</v>
      </c>
      <c r="F806" t="s">
        <v>55</v>
      </c>
      <c r="G806" s="103" t="s">
        <v>187</v>
      </c>
      <c r="H806" t="s">
        <v>145</v>
      </c>
      <c r="I806" s="102">
        <v>201</v>
      </c>
    </row>
    <row r="807" spans="1:9">
      <c r="A807" t="s">
        <v>203</v>
      </c>
      <c r="B807" t="s">
        <v>142</v>
      </c>
      <c r="C807" t="s">
        <v>149</v>
      </c>
      <c r="D807" t="s">
        <v>143</v>
      </c>
      <c r="E807" s="99">
        <v>54</v>
      </c>
      <c r="F807" t="s">
        <v>56</v>
      </c>
      <c r="G807" s="103" t="s">
        <v>187</v>
      </c>
      <c r="H807" t="s">
        <v>145</v>
      </c>
      <c r="I807" s="102">
        <v>174</v>
      </c>
    </row>
    <row r="808" spans="1:9">
      <c r="A808" t="s">
        <v>203</v>
      </c>
      <c r="B808" t="s">
        <v>142</v>
      </c>
      <c r="C808" t="s">
        <v>149</v>
      </c>
      <c r="D808" t="s">
        <v>143</v>
      </c>
      <c r="E808" s="99">
        <v>57</v>
      </c>
      <c r="F808" t="s">
        <v>57</v>
      </c>
      <c r="G808" s="103" t="s">
        <v>187</v>
      </c>
      <c r="H808" t="s">
        <v>145</v>
      </c>
      <c r="I808" s="102">
        <v>1060</v>
      </c>
    </row>
    <row r="809" spans="1:9">
      <c r="A809" t="s">
        <v>203</v>
      </c>
      <c r="B809" t="s">
        <v>142</v>
      </c>
      <c r="C809" t="s">
        <v>149</v>
      </c>
      <c r="D809" t="s">
        <v>143</v>
      </c>
      <c r="E809" s="99">
        <v>58</v>
      </c>
      <c r="F809" t="s">
        <v>58</v>
      </c>
      <c r="G809" s="103" t="s">
        <v>187</v>
      </c>
      <c r="H809" t="s">
        <v>145</v>
      </c>
      <c r="I809" s="102">
        <v>176</v>
      </c>
    </row>
    <row r="810" spans="1:9">
      <c r="A810" t="s">
        <v>203</v>
      </c>
      <c r="B810" t="s">
        <v>142</v>
      </c>
      <c r="C810" t="s">
        <v>149</v>
      </c>
      <c r="D810" t="s">
        <v>143</v>
      </c>
      <c r="E810" s="99">
        <v>59</v>
      </c>
      <c r="F810" t="s">
        <v>59</v>
      </c>
      <c r="G810" s="103" t="s">
        <v>187</v>
      </c>
      <c r="H810" t="s">
        <v>145</v>
      </c>
      <c r="I810" s="102">
        <v>303</v>
      </c>
    </row>
    <row r="811" spans="1:9">
      <c r="A811" t="s">
        <v>203</v>
      </c>
      <c r="B811" t="s">
        <v>142</v>
      </c>
      <c r="C811" t="s">
        <v>149</v>
      </c>
      <c r="D811" t="s">
        <v>143</v>
      </c>
      <c r="E811" s="99">
        <v>60</v>
      </c>
      <c r="F811" t="s">
        <v>60</v>
      </c>
      <c r="G811" s="103" t="s">
        <v>187</v>
      </c>
      <c r="H811" t="s">
        <v>145</v>
      </c>
      <c r="I811" s="102">
        <v>420</v>
      </c>
    </row>
    <row r="812" spans="1:9">
      <c r="A812" t="s">
        <v>203</v>
      </c>
      <c r="B812" t="s">
        <v>142</v>
      </c>
      <c r="C812" t="s">
        <v>149</v>
      </c>
      <c r="D812" t="s">
        <v>143</v>
      </c>
      <c r="E812" s="99">
        <v>61</v>
      </c>
      <c r="F812" t="s">
        <v>61</v>
      </c>
      <c r="G812" s="103" t="s">
        <v>187</v>
      </c>
      <c r="H812" t="s">
        <v>145</v>
      </c>
      <c r="I812" s="102">
        <v>1623</v>
      </c>
    </row>
    <row r="813" spans="1:9">
      <c r="A813" t="s">
        <v>203</v>
      </c>
      <c r="B813" t="s">
        <v>142</v>
      </c>
      <c r="C813" t="s">
        <v>149</v>
      </c>
      <c r="D813" t="s">
        <v>143</v>
      </c>
      <c r="E813" s="99">
        <v>62</v>
      </c>
      <c r="F813" t="s">
        <v>62</v>
      </c>
      <c r="G813" s="103" t="s">
        <v>187</v>
      </c>
      <c r="H813" t="s">
        <v>145</v>
      </c>
      <c r="I813" s="102">
        <v>1112</v>
      </c>
    </row>
    <row r="814" spans="1:9">
      <c r="A814" t="s">
        <v>203</v>
      </c>
      <c r="B814" t="s">
        <v>142</v>
      </c>
      <c r="C814" t="s">
        <v>149</v>
      </c>
      <c r="D814" t="s">
        <v>143</v>
      </c>
      <c r="E814" s="99">
        <v>63</v>
      </c>
      <c r="F814" t="s">
        <v>63</v>
      </c>
      <c r="G814" s="103" t="s">
        <v>187</v>
      </c>
      <c r="H814" t="s">
        <v>145</v>
      </c>
      <c r="I814" s="102">
        <v>676</v>
      </c>
    </row>
    <row r="815" spans="1:9">
      <c r="A815" t="s">
        <v>203</v>
      </c>
      <c r="B815" t="s">
        <v>142</v>
      </c>
      <c r="C815" t="s">
        <v>149</v>
      </c>
      <c r="D815" t="s">
        <v>143</v>
      </c>
      <c r="E815" s="99">
        <v>64</v>
      </c>
      <c r="F815" t="s">
        <v>64</v>
      </c>
      <c r="G815" s="103" t="s">
        <v>187</v>
      </c>
      <c r="H815" t="s">
        <v>145</v>
      </c>
      <c r="I815" s="102">
        <v>121</v>
      </c>
    </row>
    <row r="816" spans="1:9">
      <c r="A816" t="s">
        <v>203</v>
      </c>
      <c r="B816" t="s">
        <v>142</v>
      </c>
      <c r="C816" t="s">
        <v>149</v>
      </c>
      <c r="D816" t="s">
        <v>143</v>
      </c>
      <c r="E816" s="99">
        <v>67</v>
      </c>
      <c r="F816" t="s">
        <v>65</v>
      </c>
      <c r="G816" s="103" t="s">
        <v>187</v>
      </c>
      <c r="H816" t="s">
        <v>145</v>
      </c>
      <c r="I816" s="102">
        <v>516</v>
      </c>
    </row>
    <row r="817" spans="1:9">
      <c r="A817" t="s">
        <v>203</v>
      </c>
      <c r="B817" t="s">
        <v>142</v>
      </c>
      <c r="C817" t="s">
        <v>149</v>
      </c>
      <c r="D817" t="s">
        <v>143</v>
      </c>
      <c r="E817" s="99">
        <v>68</v>
      </c>
      <c r="F817" t="s">
        <v>66</v>
      </c>
      <c r="G817" s="103" t="s">
        <v>187</v>
      </c>
      <c r="H817" t="s">
        <v>145</v>
      </c>
      <c r="I817" s="102">
        <v>1256</v>
      </c>
    </row>
    <row r="818" spans="1:9">
      <c r="A818" t="s">
        <v>203</v>
      </c>
      <c r="B818" t="s">
        <v>142</v>
      </c>
      <c r="C818" t="s">
        <v>149</v>
      </c>
      <c r="D818" t="s">
        <v>143</v>
      </c>
      <c r="E818" s="99">
        <v>69</v>
      </c>
      <c r="F818" t="s">
        <v>67</v>
      </c>
      <c r="G818" s="103" t="s">
        <v>187</v>
      </c>
      <c r="H818" t="s">
        <v>145</v>
      </c>
      <c r="I818" s="102">
        <v>334</v>
      </c>
    </row>
    <row r="819" spans="1:9">
      <c r="A819" t="s">
        <v>203</v>
      </c>
      <c r="B819" t="s">
        <v>142</v>
      </c>
      <c r="C819" t="s">
        <v>149</v>
      </c>
      <c r="D819" t="s">
        <v>143</v>
      </c>
      <c r="E819" s="99">
        <v>70</v>
      </c>
      <c r="F819" t="s">
        <v>151</v>
      </c>
      <c r="G819" s="103" t="s">
        <v>187</v>
      </c>
      <c r="H819" t="s">
        <v>145</v>
      </c>
      <c r="I819" s="102">
        <v>329</v>
      </c>
    </row>
    <row r="820" spans="1:9">
      <c r="A820" t="s">
        <v>203</v>
      </c>
      <c r="B820" t="s">
        <v>142</v>
      </c>
      <c r="C820" t="s">
        <v>149</v>
      </c>
      <c r="D820" t="s">
        <v>143</v>
      </c>
      <c r="E820" s="99">
        <v>71</v>
      </c>
      <c r="F820" t="s">
        <v>69</v>
      </c>
      <c r="G820" s="103" t="s">
        <v>187</v>
      </c>
      <c r="H820" t="s">
        <v>145</v>
      </c>
      <c r="I820" s="102">
        <v>863</v>
      </c>
    </row>
    <row r="821" spans="1:9">
      <c r="A821" t="s">
        <v>203</v>
      </c>
      <c r="B821" t="s">
        <v>142</v>
      </c>
      <c r="C821" t="s">
        <v>149</v>
      </c>
      <c r="D821" t="s">
        <v>143</v>
      </c>
      <c r="E821" s="99">
        <v>72</v>
      </c>
      <c r="F821" t="s">
        <v>70</v>
      </c>
      <c r="G821" s="103" t="s">
        <v>187</v>
      </c>
      <c r="H821" t="s">
        <v>145</v>
      </c>
      <c r="I821" s="102">
        <v>462</v>
      </c>
    </row>
    <row r="822" spans="1:9">
      <c r="A822" t="s">
        <v>203</v>
      </c>
      <c r="B822" t="s">
        <v>142</v>
      </c>
      <c r="C822" t="s">
        <v>149</v>
      </c>
      <c r="D822" t="s">
        <v>143</v>
      </c>
      <c r="E822" s="99">
        <v>73</v>
      </c>
      <c r="F822" t="s">
        <v>190</v>
      </c>
      <c r="G822" s="103" t="s">
        <v>187</v>
      </c>
      <c r="H822" t="s">
        <v>145</v>
      </c>
      <c r="I822" s="102">
        <v>1322</v>
      </c>
    </row>
    <row r="823" spans="1:9">
      <c r="A823" t="s">
        <v>203</v>
      </c>
      <c r="B823" t="s">
        <v>142</v>
      </c>
      <c r="C823" t="s">
        <v>149</v>
      </c>
      <c r="D823" t="s">
        <v>143</v>
      </c>
      <c r="E823" s="99">
        <v>74</v>
      </c>
      <c r="F823" t="s">
        <v>72</v>
      </c>
      <c r="G823" s="103" t="s">
        <v>187</v>
      </c>
      <c r="H823" t="s">
        <v>145</v>
      </c>
      <c r="I823" s="102">
        <v>74</v>
      </c>
    </row>
    <row r="824" spans="1:9">
      <c r="A824" t="s">
        <v>203</v>
      </c>
      <c r="B824" t="s">
        <v>142</v>
      </c>
      <c r="C824" t="s">
        <v>149</v>
      </c>
      <c r="D824" t="s">
        <v>143</v>
      </c>
      <c r="E824" s="99">
        <v>75</v>
      </c>
      <c r="F824" t="s">
        <v>73</v>
      </c>
      <c r="G824" s="103" t="s">
        <v>187</v>
      </c>
      <c r="H824" t="s">
        <v>145</v>
      </c>
      <c r="I824" s="102">
        <v>483</v>
      </c>
    </row>
    <row r="825" spans="1:9">
      <c r="A825" t="s">
        <v>203</v>
      </c>
      <c r="B825" t="s">
        <v>142</v>
      </c>
      <c r="C825" t="s">
        <v>149</v>
      </c>
      <c r="D825" t="s">
        <v>143</v>
      </c>
      <c r="E825" s="99">
        <v>78</v>
      </c>
      <c r="F825" t="s">
        <v>74</v>
      </c>
      <c r="G825" s="103" t="s">
        <v>187</v>
      </c>
      <c r="H825" t="s">
        <v>145</v>
      </c>
      <c r="I825" s="102">
        <v>135</v>
      </c>
    </row>
    <row r="826" spans="1:9">
      <c r="A826" t="s">
        <v>203</v>
      </c>
      <c r="B826" t="s">
        <v>142</v>
      </c>
      <c r="C826" t="s">
        <v>149</v>
      </c>
      <c r="D826" t="s">
        <v>143</v>
      </c>
      <c r="E826" s="99">
        <v>79</v>
      </c>
      <c r="F826" t="s">
        <v>75</v>
      </c>
      <c r="G826" s="103" t="s">
        <v>187</v>
      </c>
      <c r="H826" t="s">
        <v>145</v>
      </c>
      <c r="I826" s="102">
        <v>658</v>
      </c>
    </row>
    <row r="827" spans="1:9">
      <c r="A827" t="s">
        <v>203</v>
      </c>
      <c r="B827" t="s">
        <v>142</v>
      </c>
      <c r="C827" t="s">
        <v>149</v>
      </c>
      <c r="D827" t="s">
        <v>143</v>
      </c>
      <c r="E827" s="99">
        <v>81</v>
      </c>
      <c r="F827" t="s">
        <v>76</v>
      </c>
      <c r="G827" s="103" t="s">
        <v>187</v>
      </c>
      <c r="H827" t="s">
        <v>145</v>
      </c>
      <c r="I827" s="102">
        <v>53</v>
      </c>
    </row>
    <row r="828" spans="1:9">
      <c r="A828" t="s">
        <v>203</v>
      </c>
      <c r="B828" t="s">
        <v>142</v>
      </c>
      <c r="C828" t="s">
        <v>149</v>
      </c>
      <c r="D828" t="s">
        <v>143</v>
      </c>
      <c r="E828" s="99">
        <v>82</v>
      </c>
      <c r="F828" t="s">
        <v>77</v>
      </c>
      <c r="G828" s="103" t="s">
        <v>187</v>
      </c>
      <c r="H828" t="s">
        <v>145</v>
      </c>
      <c r="I828" s="102">
        <v>365</v>
      </c>
    </row>
    <row r="829" spans="1:9">
      <c r="A829" t="s">
        <v>203</v>
      </c>
      <c r="B829" t="s">
        <v>142</v>
      </c>
      <c r="C829" t="s">
        <v>149</v>
      </c>
      <c r="D829" t="s">
        <v>143</v>
      </c>
      <c r="E829" s="99">
        <v>83</v>
      </c>
      <c r="F829" t="s">
        <v>78</v>
      </c>
      <c r="G829" s="103" t="s">
        <v>187</v>
      </c>
      <c r="H829" t="s">
        <v>145</v>
      </c>
      <c r="I829" s="102">
        <v>517</v>
      </c>
    </row>
    <row r="830" spans="1:9">
      <c r="A830" t="s">
        <v>203</v>
      </c>
      <c r="B830" t="s">
        <v>142</v>
      </c>
      <c r="C830" t="s">
        <v>149</v>
      </c>
      <c r="D830" t="s">
        <v>143</v>
      </c>
      <c r="E830" s="99">
        <v>84</v>
      </c>
      <c r="F830" t="s">
        <v>79</v>
      </c>
      <c r="G830" s="103" t="s">
        <v>187</v>
      </c>
      <c r="H830" t="s">
        <v>145</v>
      </c>
      <c r="I830" s="102">
        <v>19</v>
      </c>
    </row>
    <row r="831" spans="1:9">
      <c r="A831" t="s">
        <v>203</v>
      </c>
      <c r="B831" t="s">
        <v>142</v>
      </c>
      <c r="C831" t="s">
        <v>149</v>
      </c>
      <c r="D831" t="s">
        <v>143</v>
      </c>
      <c r="E831" s="99">
        <v>85</v>
      </c>
      <c r="F831" t="s">
        <v>80</v>
      </c>
      <c r="G831" s="103" t="s">
        <v>187</v>
      </c>
      <c r="H831" t="s">
        <v>145</v>
      </c>
      <c r="I831" s="102">
        <v>110</v>
      </c>
    </row>
    <row r="832" spans="1:9">
      <c r="A832" t="s">
        <v>203</v>
      </c>
      <c r="B832" t="s">
        <v>142</v>
      </c>
      <c r="C832" t="s">
        <v>149</v>
      </c>
      <c r="D832" t="s">
        <v>143</v>
      </c>
      <c r="E832" s="99">
        <v>87</v>
      </c>
      <c r="F832" t="s">
        <v>81</v>
      </c>
      <c r="G832" s="103" t="s">
        <v>187</v>
      </c>
      <c r="H832" t="s">
        <v>145</v>
      </c>
      <c r="I832" s="102">
        <v>15</v>
      </c>
    </row>
    <row r="833" spans="1:9">
      <c r="A833" t="s">
        <v>203</v>
      </c>
      <c r="B833" t="s">
        <v>142</v>
      </c>
      <c r="C833" t="s">
        <v>149</v>
      </c>
      <c r="D833" t="s">
        <v>143</v>
      </c>
      <c r="E833" s="99">
        <v>91</v>
      </c>
      <c r="F833" t="s">
        <v>82</v>
      </c>
      <c r="G833" s="103" t="s">
        <v>187</v>
      </c>
      <c r="H833" t="s">
        <v>145</v>
      </c>
      <c r="I833" s="102">
        <v>328</v>
      </c>
    </row>
    <row r="834" spans="1:9">
      <c r="A834" t="s">
        <v>203</v>
      </c>
      <c r="B834" t="s">
        <v>142</v>
      </c>
      <c r="C834" t="s">
        <v>149</v>
      </c>
      <c r="D834" t="s">
        <v>143</v>
      </c>
      <c r="E834" s="99">
        <v>92</v>
      </c>
      <c r="F834" t="s">
        <v>83</v>
      </c>
      <c r="G834" s="103" t="s">
        <v>187</v>
      </c>
      <c r="H834" t="s">
        <v>145</v>
      </c>
      <c r="I834" s="102">
        <v>26</v>
      </c>
    </row>
    <row r="835" spans="1:9">
      <c r="A835" t="s">
        <v>203</v>
      </c>
      <c r="B835" t="s">
        <v>142</v>
      </c>
      <c r="C835" t="s">
        <v>149</v>
      </c>
      <c r="D835" t="s">
        <v>143</v>
      </c>
      <c r="E835" s="99">
        <v>93</v>
      </c>
      <c r="F835" t="s">
        <v>84</v>
      </c>
      <c r="G835" s="103" t="s">
        <v>187</v>
      </c>
      <c r="H835" t="s">
        <v>145</v>
      </c>
      <c r="I835" s="102">
        <v>270</v>
      </c>
    </row>
    <row r="836" spans="1:9">
      <c r="A836" t="s">
        <v>203</v>
      </c>
      <c r="B836" t="s">
        <v>142</v>
      </c>
      <c r="C836" t="s">
        <v>149</v>
      </c>
      <c r="D836" t="s">
        <v>143</v>
      </c>
      <c r="E836" s="99">
        <v>5</v>
      </c>
      <c r="F836" t="s">
        <v>25</v>
      </c>
      <c r="G836" s="101" t="s">
        <v>147</v>
      </c>
      <c r="H836" t="s">
        <v>148</v>
      </c>
      <c r="I836" s="102">
        <v>265</v>
      </c>
    </row>
    <row r="837" spans="1:9">
      <c r="A837" t="s">
        <v>203</v>
      </c>
      <c r="B837" t="s">
        <v>142</v>
      </c>
      <c r="C837" t="s">
        <v>149</v>
      </c>
      <c r="D837" t="s">
        <v>143</v>
      </c>
      <c r="E837" s="99">
        <v>6</v>
      </c>
      <c r="F837" t="s">
        <v>26</v>
      </c>
      <c r="G837" s="101" t="s">
        <v>147</v>
      </c>
      <c r="H837" t="s">
        <v>148</v>
      </c>
      <c r="I837" s="102">
        <v>236</v>
      </c>
    </row>
    <row r="838" spans="1:9">
      <c r="A838" t="s">
        <v>203</v>
      </c>
      <c r="B838" t="s">
        <v>142</v>
      </c>
      <c r="C838" t="s">
        <v>149</v>
      </c>
      <c r="D838" t="s">
        <v>143</v>
      </c>
      <c r="E838" s="99">
        <v>8</v>
      </c>
      <c r="F838" t="s">
        <v>27</v>
      </c>
      <c r="G838" s="101" t="s">
        <v>147</v>
      </c>
      <c r="H838" t="s">
        <v>148</v>
      </c>
      <c r="I838" s="102">
        <v>239</v>
      </c>
    </row>
    <row r="839" spans="1:9">
      <c r="A839" t="s">
        <v>203</v>
      </c>
      <c r="B839" t="s">
        <v>142</v>
      </c>
      <c r="C839" t="s">
        <v>149</v>
      </c>
      <c r="D839" t="s">
        <v>143</v>
      </c>
      <c r="E839" s="99">
        <v>10</v>
      </c>
      <c r="F839" t="s">
        <v>28</v>
      </c>
      <c r="G839" s="101" t="s">
        <v>147</v>
      </c>
      <c r="H839" t="s">
        <v>148</v>
      </c>
      <c r="I839" s="102">
        <v>31</v>
      </c>
    </row>
    <row r="840" spans="1:9">
      <c r="A840" t="s">
        <v>203</v>
      </c>
      <c r="B840" t="s">
        <v>142</v>
      </c>
      <c r="C840" t="s">
        <v>149</v>
      </c>
      <c r="D840" t="s">
        <v>143</v>
      </c>
      <c r="E840" s="99">
        <v>19</v>
      </c>
      <c r="F840" t="s">
        <v>29</v>
      </c>
      <c r="G840" s="101" t="s">
        <v>147</v>
      </c>
      <c r="H840" t="s">
        <v>148</v>
      </c>
      <c r="I840" s="102">
        <v>76</v>
      </c>
    </row>
    <row r="841" spans="1:9">
      <c r="A841" t="s">
        <v>203</v>
      </c>
      <c r="B841" t="s">
        <v>142</v>
      </c>
      <c r="C841" t="s">
        <v>149</v>
      </c>
      <c r="D841" t="s">
        <v>143</v>
      </c>
      <c r="E841" s="99">
        <v>20</v>
      </c>
      <c r="F841" t="s">
        <v>30</v>
      </c>
      <c r="G841" s="101" t="s">
        <v>147</v>
      </c>
      <c r="H841" t="s">
        <v>148</v>
      </c>
      <c r="I841" s="102">
        <v>245</v>
      </c>
    </row>
    <row r="842" spans="1:9">
      <c r="A842" t="s">
        <v>203</v>
      </c>
      <c r="B842" t="s">
        <v>142</v>
      </c>
      <c r="C842" t="s">
        <v>149</v>
      </c>
      <c r="D842" t="s">
        <v>143</v>
      </c>
      <c r="E842" s="99">
        <v>22</v>
      </c>
      <c r="F842" t="s">
        <v>31</v>
      </c>
      <c r="G842" s="101" t="s">
        <v>147</v>
      </c>
      <c r="H842" t="s">
        <v>148</v>
      </c>
      <c r="I842" s="102">
        <v>491</v>
      </c>
    </row>
    <row r="843" spans="1:9">
      <c r="A843" t="s">
        <v>203</v>
      </c>
      <c r="B843" t="s">
        <v>142</v>
      </c>
      <c r="C843" t="s">
        <v>149</v>
      </c>
      <c r="D843" t="s">
        <v>143</v>
      </c>
      <c r="E843" s="99">
        <v>23</v>
      </c>
      <c r="F843" t="s">
        <v>32</v>
      </c>
      <c r="G843" s="101" t="s">
        <v>147</v>
      </c>
      <c r="H843" t="s">
        <v>148</v>
      </c>
      <c r="I843" s="102">
        <v>1614</v>
      </c>
    </row>
    <row r="844" spans="1:9">
      <c r="A844" t="s">
        <v>203</v>
      </c>
      <c r="B844" t="s">
        <v>142</v>
      </c>
      <c r="C844" t="s">
        <v>149</v>
      </c>
      <c r="D844" t="s">
        <v>143</v>
      </c>
      <c r="E844" s="99">
        <v>27</v>
      </c>
      <c r="F844" t="s">
        <v>33</v>
      </c>
      <c r="G844" s="101" t="s">
        <v>147</v>
      </c>
      <c r="H844" t="s">
        <v>148</v>
      </c>
      <c r="I844" s="102" t="s">
        <v>150</v>
      </c>
    </row>
    <row r="845" spans="1:9">
      <c r="A845" t="s">
        <v>203</v>
      </c>
      <c r="B845" t="s">
        <v>142</v>
      </c>
      <c r="C845" t="s">
        <v>149</v>
      </c>
      <c r="D845" t="s">
        <v>143</v>
      </c>
      <c r="E845" s="99">
        <v>28</v>
      </c>
      <c r="F845" t="s">
        <v>34</v>
      </c>
      <c r="G845" s="101" t="s">
        <v>147</v>
      </c>
      <c r="H845" t="s">
        <v>148</v>
      </c>
      <c r="I845" s="102">
        <v>148</v>
      </c>
    </row>
    <row r="846" spans="1:9">
      <c r="A846" t="s">
        <v>203</v>
      </c>
      <c r="B846" t="s">
        <v>142</v>
      </c>
      <c r="C846" t="s">
        <v>149</v>
      </c>
      <c r="D846" t="s">
        <v>143</v>
      </c>
      <c r="E846" s="99">
        <v>33</v>
      </c>
      <c r="F846" t="s">
        <v>35</v>
      </c>
      <c r="G846" s="101" t="s">
        <v>147</v>
      </c>
      <c r="H846" t="s">
        <v>148</v>
      </c>
      <c r="I846" s="102">
        <v>958</v>
      </c>
    </row>
    <row r="847" spans="1:9">
      <c r="A847" t="s">
        <v>203</v>
      </c>
      <c r="B847" t="s">
        <v>142</v>
      </c>
      <c r="C847" t="s">
        <v>149</v>
      </c>
      <c r="D847" t="s">
        <v>143</v>
      </c>
      <c r="E847" s="99">
        <v>34</v>
      </c>
      <c r="F847" t="s">
        <v>36</v>
      </c>
      <c r="G847" s="101" t="s">
        <v>147</v>
      </c>
      <c r="H847" t="s">
        <v>148</v>
      </c>
      <c r="I847" s="102">
        <v>1224</v>
      </c>
    </row>
    <row r="848" spans="1:9">
      <c r="A848" t="s">
        <v>203</v>
      </c>
      <c r="B848" t="s">
        <v>142</v>
      </c>
      <c r="C848" t="s">
        <v>149</v>
      </c>
      <c r="D848" t="s">
        <v>143</v>
      </c>
      <c r="E848" s="99">
        <v>35</v>
      </c>
      <c r="F848" t="s">
        <v>37</v>
      </c>
      <c r="G848" s="101" t="s">
        <v>147</v>
      </c>
      <c r="H848" t="s">
        <v>148</v>
      </c>
      <c r="I848" s="102">
        <v>1809</v>
      </c>
    </row>
    <row r="849" spans="1:9">
      <c r="A849" t="s">
        <v>203</v>
      </c>
      <c r="B849" t="s">
        <v>142</v>
      </c>
      <c r="C849" t="s">
        <v>149</v>
      </c>
      <c r="D849" t="s">
        <v>143</v>
      </c>
      <c r="E849" s="99">
        <v>36</v>
      </c>
      <c r="F849" t="s">
        <v>38</v>
      </c>
      <c r="G849" s="101" t="s">
        <v>147</v>
      </c>
      <c r="H849" t="s">
        <v>148</v>
      </c>
      <c r="I849" s="102">
        <v>5218</v>
      </c>
    </row>
    <row r="850" spans="1:9">
      <c r="A850" t="s">
        <v>203</v>
      </c>
      <c r="B850" t="s">
        <v>142</v>
      </c>
      <c r="C850" t="s">
        <v>149</v>
      </c>
      <c r="D850" t="s">
        <v>143</v>
      </c>
      <c r="E850" s="99">
        <v>37</v>
      </c>
      <c r="F850" t="s">
        <v>39</v>
      </c>
      <c r="G850" s="101" t="s">
        <v>147</v>
      </c>
      <c r="H850" t="s">
        <v>148</v>
      </c>
      <c r="I850" s="102">
        <v>1022</v>
      </c>
    </row>
    <row r="851" spans="1:9">
      <c r="A851" t="s">
        <v>203</v>
      </c>
      <c r="B851" t="s">
        <v>142</v>
      </c>
      <c r="C851" t="s">
        <v>149</v>
      </c>
      <c r="D851" t="s">
        <v>143</v>
      </c>
      <c r="E851" s="99">
        <v>38</v>
      </c>
      <c r="F851" t="s">
        <v>40</v>
      </c>
      <c r="G851" s="101" t="s">
        <v>147</v>
      </c>
      <c r="H851" t="s">
        <v>148</v>
      </c>
      <c r="I851" s="102">
        <v>1087</v>
      </c>
    </row>
    <row r="852" spans="1:9">
      <c r="A852" t="s">
        <v>203</v>
      </c>
      <c r="B852" t="s">
        <v>142</v>
      </c>
      <c r="C852" t="s">
        <v>149</v>
      </c>
      <c r="D852" t="s">
        <v>143</v>
      </c>
      <c r="E852" s="99">
        <v>39</v>
      </c>
      <c r="F852" t="s">
        <v>41</v>
      </c>
      <c r="G852" s="101" t="s">
        <v>147</v>
      </c>
      <c r="H852" t="s">
        <v>148</v>
      </c>
      <c r="I852" s="102">
        <v>2906</v>
      </c>
    </row>
    <row r="853" spans="1:9">
      <c r="A853" t="s">
        <v>203</v>
      </c>
      <c r="B853" t="s">
        <v>142</v>
      </c>
      <c r="C853" t="s">
        <v>149</v>
      </c>
      <c r="D853" t="s">
        <v>143</v>
      </c>
      <c r="E853" s="99">
        <v>40</v>
      </c>
      <c r="F853" t="s">
        <v>42</v>
      </c>
      <c r="G853" s="101" t="s">
        <v>147</v>
      </c>
      <c r="H853" t="s">
        <v>148</v>
      </c>
      <c r="I853" s="102">
        <v>573</v>
      </c>
    </row>
    <row r="854" spans="1:9">
      <c r="A854" t="s">
        <v>203</v>
      </c>
      <c r="B854" t="s">
        <v>142</v>
      </c>
      <c r="C854" t="s">
        <v>149</v>
      </c>
      <c r="D854" t="s">
        <v>143</v>
      </c>
      <c r="E854" s="99">
        <v>41</v>
      </c>
      <c r="F854" t="s">
        <v>43</v>
      </c>
      <c r="G854" s="101" t="s">
        <v>147</v>
      </c>
      <c r="H854" t="s">
        <v>148</v>
      </c>
      <c r="I854" s="102">
        <v>1589</v>
      </c>
    </row>
    <row r="855" spans="1:9">
      <c r="A855" t="s">
        <v>203</v>
      </c>
      <c r="B855" t="s">
        <v>142</v>
      </c>
      <c r="C855" t="s">
        <v>149</v>
      </c>
      <c r="D855" t="s">
        <v>143</v>
      </c>
      <c r="E855" s="99">
        <v>42</v>
      </c>
      <c r="F855" t="s">
        <v>44</v>
      </c>
      <c r="G855" s="101" t="s">
        <v>147</v>
      </c>
      <c r="H855" t="s">
        <v>148</v>
      </c>
      <c r="I855" s="102">
        <v>1072</v>
      </c>
    </row>
    <row r="856" spans="1:9">
      <c r="A856" t="s">
        <v>203</v>
      </c>
      <c r="B856" t="s">
        <v>142</v>
      </c>
      <c r="C856" t="s">
        <v>149</v>
      </c>
      <c r="D856" t="s">
        <v>143</v>
      </c>
      <c r="E856" s="99">
        <v>43</v>
      </c>
      <c r="F856" t="s">
        <v>45</v>
      </c>
      <c r="G856" s="101" t="s">
        <v>147</v>
      </c>
      <c r="H856" t="s">
        <v>148</v>
      </c>
      <c r="I856" s="102">
        <v>1698</v>
      </c>
    </row>
    <row r="857" spans="1:9">
      <c r="A857" t="s">
        <v>203</v>
      </c>
      <c r="B857" t="s">
        <v>142</v>
      </c>
      <c r="C857" t="s">
        <v>149</v>
      </c>
      <c r="D857" t="s">
        <v>143</v>
      </c>
      <c r="E857" s="99">
        <v>44</v>
      </c>
      <c r="F857" t="s">
        <v>46</v>
      </c>
      <c r="G857" s="101" t="s">
        <v>147</v>
      </c>
      <c r="H857" t="s">
        <v>148</v>
      </c>
      <c r="I857" s="102">
        <v>1098</v>
      </c>
    </row>
    <row r="858" spans="1:9">
      <c r="A858" t="s">
        <v>203</v>
      </c>
      <c r="B858" t="s">
        <v>142</v>
      </c>
      <c r="C858" t="s">
        <v>149</v>
      </c>
      <c r="D858" t="s">
        <v>143</v>
      </c>
      <c r="E858" s="99">
        <v>45</v>
      </c>
      <c r="F858" t="s">
        <v>47</v>
      </c>
      <c r="G858" s="101" t="s">
        <v>147</v>
      </c>
      <c r="H858" t="s">
        <v>148</v>
      </c>
      <c r="I858" s="102" t="s">
        <v>150</v>
      </c>
    </row>
    <row r="859" spans="1:9">
      <c r="A859" t="s">
        <v>203</v>
      </c>
      <c r="B859" t="s">
        <v>142</v>
      </c>
      <c r="C859" t="s">
        <v>149</v>
      </c>
      <c r="D859" t="s">
        <v>143</v>
      </c>
      <c r="E859" s="99">
        <v>46</v>
      </c>
      <c r="F859" t="s">
        <v>48</v>
      </c>
      <c r="G859" s="101" t="s">
        <v>147</v>
      </c>
      <c r="H859" t="s">
        <v>148</v>
      </c>
      <c r="I859" s="102">
        <v>271</v>
      </c>
    </row>
    <row r="860" spans="1:9">
      <c r="A860" t="s">
        <v>203</v>
      </c>
      <c r="B860" t="s">
        <v>142</v>
      </c>
      <c r="C860" t="s">
        <v>149</v>
      </c>
      <c r="D860" t="s">
        <v>143</v>
      </c>
      <c r="E860" s="99">
        <v>47</v>
      </c>
      <c r="F860" t="s">
        <v>189</v>
      </c>
      <c r="G860" s="101" t="s">
        <v>147</v>
      </c>
      <c r="H860" t="s">
        <v>148</v>
      </c>
      <c r="I860" s="102">
        <v>205</v>
      </c>
    </row>
    <row r="861" spans="1:9">
      <c r="A861" t="s">
        <v>203</v>
      </c>
      <c r="B861" t="s">
        <v>142</v>
      </c>
      <c r="C861" t="s">
        <v>149</v>
      </c>
      <c r="D861" t="s">
        <v>143</v>
      </c>
      <c r="E861" s="99">
        <v>48</v>
      </c>
      <c r="F861" t="s">
        <v>202</v>
      </c>
      <c r="G861" s="101" t="s">
        <v>147</v>
      </c>
      <c r="H861" t="s">
        <v>148</v>
      </c>
      <c r="I861" s="102">
        <v>328</v>
      </c>
    </row>
    <row r="862" spans="1:9">
      <c r="A862" t="s">
        <v>203</v>
      </c>
      <c r="B862" t="s">
        <v>142</v>
      </c>
      <c r="C862" t="s">
        <v>149</v>
      </c>
      <c r="D862" t="s">
        <v>143</v>
      </c>
      <c r="E862" s="99">
        <v>49</v>
      </c>
      <c r="F862" t="s">
        <v>51</v>
      </c>
      <c r="G862" s="101" t="s">
        <v>147</v>
      </c>
      <c r="H862" t="s">
        <v>148</v>
      </c>
      <c r="I862" s="102" t="s">
        <v>150</v>
      </c>
    </row>
    <row r="863" spans="1:9">
      <c r="A863" t="s">
        <v>203</v>
      </c>
      <c r="B863" t="s">
        <v>142</v>
      </c>
      <c r="C863" t="s">
        <v>149</v>
      </c>
      <c r="D863" t="s">
        <v>143</v>
      </c>
      <c r="E863" s="99">
        <v>50</v>
      </c>
      <c r="F863" t="s">
        <v>52</v>
      </c>
      <c r="G863" s="101" t="s">
        <v>147</v>
      </c>
      <c r="H863" t="s">
        <v>148</v>
      </c>
      <c r="I863" s="102">
        <v>21</v>
      </c>
    </row>
    <row r="864" spans="1:9">
      <c r="A864" t="s">
        <v>203</v>
      </c>
      <c r="B864" t="s">
        <v>142</v>
      </c>
      <c r="C864" t="s">
        <v>149</v>
      </c>
      <c r="D864" t="s">
        <v>143</v>
      </c>
      <c r="E864" s="99">
        <v>51</v>
      </c>
      <c r="F864" t="s">
        <v>53</v>
      </c>
      <c r="G864" s="101" t="s">
        <v>147</v>
      </c>
      <c r="H864" t="s">
        <v>148</v>
      </c>
      <c r="I864" s="102">
        <v>84</v>
      </c>
    </row>
    <row r="865" spans="1:9">
      <c r="A865" t="s">
        <v>203</v>
      </c>
      <c r="B865" t="s">
        <v>142</v>
      </c>
      <c r="C865" t="s">
        <v>149</v>
      </c>
      <c r="D865" t="s">
        <v>143</v>
      </c>
      <c r="E865" s="99">
        <v>52</v>
      </c>
      <c r="F865" t="s">
        <v>54</v>
      </c>
      <c r="G865" s="101" t="s">
        <v>147</v>
      </c>
      <c r="H865" t="s">
        <v>148</v>
      </c>
      <c r="I865" s="102">
        <v>103</v>
      </c>
    </row>
    <row r="866" spans="1:9">
      <c r="A866" t="s">
        <v>203</v>
      </c>
      <c r="B866" t="s">
        <v>142</v>
      </c>
      <c r="C866" t="s">
        <v>149</v>
      </c>
      <c r="D866" t="s">
        <v>143</v>
      </c>
      <c r="E866" s="99">
        <v>53</v>
      </c>
      <c r="F866" t="s">
        <v>55</v>
      </c>
      <c r="G866" s="101" t="s">
        <v>147</v>
      </c>
      <c r="H866" t="s">
        <v>148</v>
      </c>
      <c r="I866" s="102" t="s">
        <v>150</v>
      </c>
    </row>
    <row r="867" spans="1:9">
      <c r="A867" t="s">
        <v>203</v>
      </c>
      <c r="B867" t="s">
        <v>142</v>
      </c>
      <c r="C867" t="s">
        <v>149</v>
      </c>
      <c r="D867" t="s">
        <v>143</v>
      </c>
      <c r="E867" s="99">
        <v>54</v>
      </c>
      <c r="F867" t="s">
        <v>56</v>
      </c>
      <c r="G867" s="101" t="s">
        <v>147</v>
      </c>
      <c r="H867" t="s">
        <v>148</v>
      </c>
      <c r="I867" s="102" t="s">
        <v>150</v>
      </c>
    </row>
    <row r="868" spans="1:9">
      <c r="A868" t="s">
        <v>203</v>
      </c>
      <c r="B868" t="s">
        <v>142</v>
      </c>
      <c r="C868" t="s">
        <v>149</v>
      </c>
      <c r="D868" t="s">
        <v>143</v>
      </c>
      <c r="E868" s="99">
        <v>57</v>
      </c>
      <c r="F868" t="s">
        <v>57</v>
      </c>
      <c r="G868" s="101" t="s">
        <v>147</v>
      </c>
      <c r="H868" t="s">
        <v>148</v>
      </c>
      <c r="I868" s="102">
        <v>653</v>
      </c>
    </row>
    <row r="869" spans="1:9">
      <c r="A869" t="s">
        <v>203</v>
      </c>
      <c r="B869" t="s">
        <v>142</v>
      </c>
      <c r="C869" t="s">
        <v>149</v>
      </c>
      <c r="D869" t="s">
        <v>143</v>
      </c>
      <c r="E869" s="99">
        <v>58</v>
      </c>
      <c r="F869" t="s">
        <v>58</v>
      </c>
      <c r="G869" s="101" t="s">
        <v>147</v>
      </c>
      <c r="H869" t="s">
        <v>148</v>
      </c>
      <c r="I869" s="102">
        <v>131</v>
      </c>
    </row>
    <row r="870" spans="1:9">
      <c r="A870" t="s">
        <v>203</v>
      </c>
      <c r="B870" t="s">
        <v>142</v>
      </c>
      <c r="C870" t="s">
        <v>149</v>
      </c>
      <c r="D870" t="s">
        <v>143</v>
      </c>
      <c r="E870" s="99">
        <v>59</v>
      </c>
      <c r="F870" t="s">
        <v>59</v>
      </c>
      <c r="G870" s="101" t="s">
        <v>147</v>
      </c>
      <c r="H870" t="s">
        <v>148</v>
      </c>
      <c r="I870" s="102" t="s">
        <v>150</v>
      </c>
    </row>
    <row r="871" spans="1:9">
      <c r="A871" t="s">
        <v>203</v>
      </c>
      <c r="B871" t="s">
        <v>142</v>
      </c>
      <c r="C871" t="s">
        <v>149</v>
      </c>
      <c r="D871" t="s">
        <v>143</v>
      </c>
      <c r="E871" s="99">
        <v>60</v>
      </c>
      <c r="F871" t="s">
        <v>60</v>
      </c>
      <c r="G871" s="101" t="s">
        <v>147</v>
      </c>
      <c r="H871" t="s">
        <v>148</v>
      </c>
      <c r="I871" s="102">
        <v>431</v>
      </c>
    </row>
    <row r="872" spans="1:9">
      <c r="A872" t="s">
        <v>203</v>
      </c>
      <c r="B872" t="s">
        <v>142</v>
      </c>
      <c r="C872" t="s">
        <v>149</v>
      </c>
      <c r="D872" t="s">
        <v>143</v>
      </c>
      <c r="E872" s="99">
        <v>61</v>
      </c>
      <c r="F872" t="s">
        <v>61</v>
      </c>
      <c r="G872" s="101" t="s">
        <v>147</v>
      </c>
      <c r="H872" t="s">
        <v>148</v>
      </c>
      <c r="I872" s="102">
        <v>1111</v>
      </c>
    </row>
    <row r="873" spans="1:9">
      <c r="A873" t="s">
        <v>203</v>
      </c>
      <c r="B873" t="s">
        <v>142</v>
      </c>
      <c r="C873" t="s">
        <v>149</v>
      </c>
      <c r="D873" t="s">
        <v>143</v>
      </c>
      <c r="E873" s="99">
        <v>62</v>
      </c>
      <c r="F873" t="s">
        <v>62</v>
      </c>
      <c r="G873" s="101" t="s">
        <v>147</v>
      </c>
      <c r="H873" t="s">
        <v>148</v>
      </c>
      <c r="I873" s="102">
        <v>966</v>
      </c>
    </row>
    <row r="874" spans="1:9">
      <c r="A874" t="s">
        <v>203</v>
      </c>
      <c r="B874" t="s">
        <v>142</v>
      </c>
      <c r="C874" t="s">
        <v>149</v>
      </c>
      <c r="D874" t="s">
        <v>143</v>
      </c>
      <c r="E874" s="99">
        <v>63</v>
      </c>
      <c r="F874" t="s">
        <v>63</v>
      </c>
      <c r="G874" s="101" t="s">
        <v>147</v>
      </c>
      <c r="H874" t="s">
        <v>148</v>
      </c>
      <c r="I874" s="102">
        <v>398</v>
      </c>
    </row>
    <row r="875" spans="1:9">
      <c r="A875" t="s">
        <v>203</v>
      </c>
      <c r="B875" t="s">
        <v>142</v>
      </c>
      <c r="C875" t="s">
        <v>149</v>
      </c>
      <c r="D875" t="s">
        <v>143</v>
      </c>
      <c r="E875" s="99">
        <v>64</v>
      </c>
      <c r="F875" t="s">
        <v>64</v>
      </c>
      <c r="G875" s="101" t="s">
        <v>147</v>
      </c>
      <c r="H875" t="s">
        <v>148</v>
      </c>
      <c r="I875" s="102">
        <v>117</v>
      </c>
    </row>
    <row r="876" spans="1:9">
      <c r="A876" t="s">
        <v>203</v>
      </c>
      <c r="B876" t="s">
        <v>142</v>
      </c>
      <c r="C876" t="s">
        <v>149</v>
      </c>
      <c r="D876" t="s">
        <v>143</v>
      </c>
      <c r="E876" s="99">
        <v>67</v>
      </c>
      <c r="F876" t="s">
        <v>65</v>
      </c>
      <c r="G876" s="101" t="s">
        <v>147</v>
      </c>
      <c r="H876" t="s">
        <v>148</v>
      </c>
      <c r="I876" s="102" t="s">
        <v>150</v>
      </c>
    </row>
    <row r="877" spans="1:9">
      <c r="A877" t="s">
        <v>203</v>
      </c>
      <c r="B877" t="s">
        <v>142</v>
      </c>
      <c r="C877" t="s">
        <v>149</v>
      </c>
      <c r="D877" t="s">
        <v>143</v>
      </c>
      <c r="E877" s="99">
        <v>68</v>
      </c>
      <c r="F877" t="s">
        <v>66</v>
      </c>
      <c r="G877" s="101" t="s">
        <v>147</v>
      </c>
      <c r="H877" t="s">
        <v>148</v>
      </c>
      <c r="I877" s="102">
        <v>889</v>
      </c>
    </row>
    <row r="878" spans="1:9">
      <c r="A878" t="s">
        <v>203</v>
      </c>
      <c r="B878" t="s">
        <v>142</v>
      </c>
      <c r="C878" t="s">
        <v>149</v>
      </c>
      <c r="D878" t="s">
        <v>143</v>
      </c>
      <c r="E878" s="99">
        <v>69</v>
      </c>
      <c r="F878" t="s">
        <v>67</v>
      </c>
      <c r="G878" s="101" t="s">
        <v>147</v>
      </c>
      <c r="H878" t="s">
        <v>148</v>
      </c>
      <c r="I878" s="102">
        <v>209</v>
      </c>
    </row>
    <row r="879" spans="1:9">
      <c r="A879" t="s">
        <v>203</v>
      </c>
      <c r="B879" t="s">
        <v>142</v>
      </c>
      <c r="C879" t="s">
        <v>149</v>
      </c>
      <c r="D879" t="s">
        <v>143</v>
      </c>
      <c r="E879" s="99">
        <v>70</v>
      </c>
      <c r="F879" t="s">
        <v>151</v>
      </c>
      <c r="G879" s="101" t="s">
        <v>147</v>
      </c>
      <c r="H879" t="s">
        <v>148</v>
      </c>
      <c r="I879" s="102">
        <v>241</v>
      </c>
    </row>
    <row r="880" spans="1:9">
      <c r="A880" t="s">
        <v>203</v>
      </c>
      <c r="B880" t="s">
        <v>142</v>
      </c>
      <c r="C880" t="s">
        <v>149</v>
      </c>
      <c r="D880" t="s">
        <v>143</v>
      </c>
      <c r="E880" s="99">
        <v>71</v>
      </c>
      <c r="F880" t="s">
        <v>69</v>
      </c>
      <c r="G880" s="101" t="s">
        <v>147</v>
      </c>
      <c r="H880" t="s">
        <v>148</v>
      </c>
      <c r="I880" s="102">
        <v>634</v>
      </c>
    </row>
    <row r="881" spans="1:9">
      <c r="A881" t="s">
        <v>203</v>
      </c>
      <c r="B881" t="s">
        <v>142</v>
      </c>
      <c r="C881" t="s">
        <v>149</v>
      </c>
      <c r="D881" t="s">
        <v>143</v>
      </c>
      <c r="E881" s="99">
        <v>72</v>
      </c>
      <c r="F881" t="s">
        <v>70</v>
      </c>
      <c r="G881" s="101" t="s">
        <v>147</v>
      </c>
      <c r="H881" t="s">
        <v>148</v>
      </c>
      <c r="I881" s="102" t="s">
        <v>150</v>
      </c>
    </row>
    <row r="882" spans="1:9">
      <c r="A882" t="s">
        <v>203</v>
      </c>
      <c r="B882" t="s">
        <v>142</v>
      </c>
      <c r="C882" t="s">
        <v>149</v>
      </c>
      <c r="D882" t="s">
        <v>143</v>
      </c>
      <c r="E882" s="99">
        <v>73</v>
      </c>
      <c r="F882" t="s">
        <v>190</v>
      </c>
      <c r="G882" s="101" t="s">
        <v>147</v>
      </c>
      <c r="H882" t="s">
        <v>148</v>
      </c>
      <c r="I882" s="102">
        <v>990</v>
      </c>
    </row>
    <row r="883" spans="1:9">
      <c r="A883" t="s">
        <v>203</v>
      </c>
      <c r="B883" t="s">
        <v>142</v>
      </c>
      <c r="C883" t="s">
        <v>149</v>
      </c>
      <c r="D883" t="s">
        <v>143</v>
      </c>
      <c r="E883" s="99">
        <v>74</v>
      </c>
      <c r="F883" t="s">
        <v>72</v>
      </c>
      <c r="G883" s="101" t="s">
        <v>147</v>
      </c>
      <c r="H883" t="s">
        <v>148</v>
      </c>
      <c r="I883" s="102" t="s">
        <v>150</v>
      </c>
    </row>
    <row r="884" spans="1:9">
      <c r="A884" t="s">
        <v>203</v>
      </c>
      <c r="B884" t="s">
        <v>142</v>
      </c>
      <c r="C884" t="s">
        <v>149</v>
      </c>
      <c r="D884" t="s">
        <v>143</v>
      </c>
      <c r="E884" s="99">
        <v>75</v>
      </c>
      <c r="F884" t="s">
        <v>73</v>
      </c>
      <c r="G884" s="101" t="s">
        <v>147</v>
      </c>
      <c r="H884" t="s">
        <v>148</v>
      </c>
      <c r="I884" s="102">
        <v>439</v>
      </c>
    </row>
    <row r="885" spans="1:9">
      <c r="A885" t="s">
        <v>203</v>
      </c>
      <c r="B885" t="s">
        <v>142</v>
      </c>
      <c r="C885" t="s">
        <v>149</v>
      </c>
      <c r="D885" t="s">
        <v>143</v>
      </c>
      <c r="E885" s="99">
        <v>78</v>
      </c>
      <c r="F885" t="s">
        <v>74</v>
      </c>
      <c r="G885" s="101" t="s">
        <v>147</v>
      </c>
      <c r="H885" t="s">
        <v>148</v>
      </c>
      <c r="I885" s="102">
        <v>138</v>
      </c>
    </row>
    <row r="886" spans="1:9">
      <c r="A886" t="s">
        <v>203</v>
      </c>
      <c r="B886" t="s">
        <v>142</v>
      </c>
      <c r="C886" t="s">
        <v>149</v>
      </c>
      <c r="D886" t="s">
        <v>143</v>
      </c>
      <c r="E886" s="99">
        <v>79</v>
      </c>
      <c r="F886" t="s">
        <v>75</v>
      </c>
      <c r="G886" s="101" t="s">
        <v>147</v>
      </c>
      <c r="H886" t="s">
        <v>148</v>
      </c>
      <c r="I886" s="102">
        <v>452</v>
      </c>
    </row>
    <row r="887" spans="1:9">
      <c r="A887" t="s">
        <v>203</v>
      </c>
      <c r="B887" t="s">
        <v>142</v>
      </c>
      <c r="C887" t="s">
        <v>149</v>
      </c>
      <c r="D887" t="s">
        <v>143</v>
      </c>
      <c r="E887" s="99">
        <v>81</v>
      </c>
      <c r="F887" t="s">
        <v>76</v>
      </c>
      <c r="G887" s="101" t="s">
        <v>147</v>
      </c>
      <c r="H887" t="s">
        <v>148</v>
      </c>
      <c r="I887" s="102" t="s">
        <v>150</v>
      </c>
    </row>
    <row r="888" spans="1:9">
      <c r="A888" t="s">
        <v>203</v>
      </c>
      <c r="B888" t="s">
        <v>142</v>
      </c>
      <c r="C888" t="s">
        <v>149</v>
      </c>
      <c r="D888" t="s">
        <v>143</v>
      </c>
      <c r="E888" s="99">
        <v>82</v>
      </c>
      <c r="F888" t="s">
        <v>77</v>
      </c>
      <c r="G888" s="101" t="s">
        <v>147</v>
      </c>
      <c r="H888" t="s">
        <v>148</v>
      </c>
      <c r="I888" s="102">
        <v>246</v>
      </c>
    </row>
    <row r="889" spans="1:9">
      <c r="A889" t="s">
        <v>203</v>
      </c>
      <c r="B889" t="s">
        <v>142</v>
      </c>
      <c r="C889" t="s">
        <v>149</v>
      </c>
      <c r="D889" t="s">
        <v>143</v>
      </c>
      <c r="E889" s="99">
        <v>83</v>
      </c>
      <c r="F889" t="s">
        <v>78</v>
      </c>
      <c r="G889" s="101" t="s">
        <v>147</v>
      </c>
      <c r="H889" t="s">
        <v>148</v>
      </c>
      <c r="I889" s="102">
        <v>361</v>
      </c>
    </row>
    <row r="890" spans="1:9">
      <c r="A890" t="s">
        <v>203</v>
      </c>
      <c r="B890" t="s">
        <v>142</v>
      </c>
      <c r="C890" t="s">
        <v>149</v>
      </c>
      <c r="D890" t="s">
        <v>143</v>
      </c>
      <c r="E890" s="99">
        <v>84</v>
      </c>
      <c r="F890" t="s">
        <v>79</v>
      </c>
      <c r="G890" s="101" t="s">
        <v>147</v>
      </c>
      <c r="H890" t="s">
        <v>148</v>
      </c>
      <c r="I890" s="102" t="s">
        <v>150</v>
      </c>
    </row>
    <row r="891" spans="1:9">
      <c r="A891" t="s">
        <v>203</v>
      </c>
      <c r="B891" t="s">
        <v>142</v>
      </c>
      <c r="C891" t="s">
        <v>149</v>
      </c>
      <c r="D891" t="s">
        <v>143</v>
      </c>
      <c r="E891" s="99">
        <v>85</v>
      </c>
      <c r="F891" t="s">
        <v>80</v>
      </c>
      <c r="G891" s="101" t="s">
        <v>147</v>
      </c>
      <c r="H891" t="s">
        <v>148</v>
      </c>
      <c r="I891" s="102">
        <v>55</v>
      </c>
    </row>
    <row r="892" spans="1:9">
      <c r="A892" t="s">
        <v>203</v>
      </c>
      <c r="B892" t="s">
        <v>142</v>
      </c>
      <c r="C892" t="s">
        <v>149</v>
      </c>
      <c r="D892" t="s">
        <v>143</v>
      </c>
      <c r="E892" s="99">
        <v>87</v>
      </c>
      <c r="F892" t="s">
        <v>81</v>
      </c>
      <c r="G892" s="101" t="s">
        <v>147</v>
      </c>
      <c r="H892" t="s">
        <v>148</v>
      </c>
      <c r="I892" s="102">
        <v>18</v>
      </c>
    </row>
    <row r="893" spans="1:9">
      <c r="A893" t="s">
        <v>203</v>
      </c>
      <c r="B893" t="s">
        <v>142</v>
      </c>
      <c r="C893" t="s">
        <v>149</v>
      </c>
      <c r="D893" t="s">
        <v>143</v>
      </c>
      <c r="E893" s="99">
        <v>91</v>
      </c>
      <c r="F893" t="s">
        <v>82</v>
      </c>
      <c r="G893" s="101" t="s">
        <v>147</v>
      </c>
      <c r="H893" t="s">
        <v>148</v>
      </c>
      <c r="I893" s="102">
        <v>132</v>
      </c>
    </row>
    <row r="894" spans="1:9">
      <c r="A894" t="s">
        <v>203</v>
      </c>
      <c r="B894" t="s">
        <v>142</v>
      </c>
      <c r="C894" t="s">
        <v>149</v>
      </c>
      <c r="D894" t="s">
        <v>143</v>
      </c>
      <c r="E894" s="99">
        <v>92</v>
      </c>
      <c r="F894" t="s">
        <v>83</v>
      </c>
      <c r="G894" s="101" t="s">
        <v>147</v>
      </c>
      <c r="H894" t="s">
        <v>148</v>
      </c>
      <c r="I894" s="102">
        <v>15</v>
      </c>
    </row>
    <row r="895" spans="1:9">
      <c r="A895" t="s">
        <v>203</v>
      </c>
      <c r="B895" t="s">
        <v>142</v>
      </c>
      <c r="C895" t="s">
        <v>149</v>
      </c>
      <c r="D895" t="s">
        <v>143</v>
      </c>
      <c r="E895" s="99">
        <v>93</v>
      </c>
      <c r="F895" t="s">
        <v>84</v>
      </c>
      <c r="G895" s="101" t="s">
        <v>147</v>
      </c>
      <c r="H895" t="s">
        <v>148</v>
      </c>
      <c r="I895" s="102">
        <v>479</v>
      </c>
    </row>
  </sheetData>
  <sortState xmlns:xlrd2="http://schemas.microsoft.com/office/spreadsheetml/2017/richdata2" ref="A2:J911">
    <sortCondition ref="G62:G911"/>
    <sortCondition ref="E62:E91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9B0F9-D70A-44DB-8450-D6CFE3B89F3C}">
  <dimension ref="A4:J68"/>
  <sheetViews>
    <sheetView workbookViewId="0">
      <selection activeCell="AA68" sqref="AA68"/>
    </sheetView>
  </sheetViews>
  <sheetFormatPr defaultRowHeight="14.4"/>
  <cols>
    <col min="1" max="1" width="3.88671875" customWidth="1"/>
    <col min="2" max="2" width="27.109375" bestFit="1" customWidth="1"/>
  </cols>
  <sheetData>
    <row r="4" spans="1:10">
      <c r="A4" s="1"/>
      <c r="B4" s="2"/>
    </row>
    <row r="5" spans="1:10">
      <c r="A5" s="3"/>
      <c r="C5" s="99" t="s">
        <v>140</v>
      </c>
      <c r="D5" s="99" t="s">
        <v>159</v>
      </c>
      <c r="E5" s="99" t="s">
        <v>173</v>
      </c>
      <c r="F5" s="99" t="s">
        <v>194</v>
      </c>
      <c r="H5" s="99" t="s">
        <v>159</v>
      </c>
      <c r="I5" s="99" t="s">
        <v>173</v>
      </c>
      <c r="J5" s="99" t="s">
        <v>194</v>
      </c>
    </row>
    <row r="6" spans="1:10">
      <c r="A6" s="3"/>
      <c r="B6" t="s">
        <v>18</v>
      </c>
    </row>
    <row r="7" spans="1:10">
      <c r="A7" s="3"/>
    </row>
    <row r="8" spans="1:10">
      <c r="A8" s="1">
        <v>5</v>
      </c>
      <c r="B8" s="2" t="s">
        <v>25</v>
      </c>
      <c r="C8">
        <f>VLOOKUP(A8,'2025-26 Estimates'!$E2:$I61,5,0)</f>
        <v>5892</v>
      </c>
      <c r="D8">
        <f>VLOOKUP(A8,'2026-27 Estimates'!$E2:$I61,5,0)</f>
        <v>5754</v>
      </c>
      <c r="E8">
        <f>VLOOKUP(A8,'2027-28 Estimates'!$E2:$I61,5,0)</f>
        <v>5635</v>
      </c>
      <c r="F8">
        <f>VLOOKUP(A8,'2028-29 Estimates'!$E2:$I61,5,0)</f>
        <v>5516</v>
      </c>
      <c r="H8" s="98">
        <f>D8/C8-1</f>
        <v>-2.3421588594704668E-2</v>
      </c>
      <c r="I8" s="98">
        <f t="shared" ref="I8:J8" si="0">E8/D8-1</f>
        <v>-2.0681265206812682E-2</v>
      </c>
      <c r="J8" s="98">
        <f t="shared" si="0"/>
        <v>-2.1118012422360222E-2</v>
      </c>
    </row>
    <row r="9" spans="1:10">
      <c r="A9" s="3">
        <v>6</v>
      </c>
      <c r="B9" t="s">
        <v>26</v>
      </c>
      <c r="C9">
        <f>VLOOKUP(A9,'2025-26 Estimates'!$E3:$I62,5,0)</f>
        <v>3608</v>
      </c>
      <c r="D9">
        <f>VLOOKUP(A9,'2026-27 Estimates'!$E3:$I62,5,0)</f>
        <v>3573</v>
      </c>
      <c r="E9">
        <f>VLOOKUP(A9,'2027-28 Estimates'!$E3:$I62,5,0)</f>
        <v>3539</v>
      </c>
      <c r="F9">
        <f>VLOOKUP(A9,'2028-29 Estimates'!$E3:$I62,5,0)</f>
        <v>3505</v>
      </c>
      <c r="H9" s="98">
        <f t="shared" ref="H9:H68" si="1">D9/C9-1</f>
        <v>-9.7006651884700146E-3</v>
      </c>
      <c r="I9" s="98">
        <f t="shared" ref="I9:I68" si="2">E9/D9-1</f>
        <v>-9.5158130422614562E-3</v>
      </c>
      <c r="J9" s="98">
        <f t="shared" ref="J9:J68" si="3">F9/E9-1</f>
        <v>-9.6072336818310289E-3</v>
      </c>
    </row>
    <row r="10" spans="1:10">
      <c r="A10" s="3">
        <v>8</v>
      </c>
      <c r="B10" t="s">
        <v>27</v>
      </c>
      <c r="C10">
        <f>VLOOKUP(A10,'2025-26 Estimates'!$E4:$I63,5,0)</f>
        <v>4804</v>
      </c>
      <c r="D10">
        <f>VLOOKUP(A10,'2026-27 Estimates'!$E4:$I63,5,0)</f>
        <v>4742</v>
      </c>
      <c r="E10">
        <f>VLOOKUP(A10,'2027-28 Estimates'!$E4:$I63,5,0)</f>
        <v>4639</v>
      </c>
      <c r="F10">
        <f>VLOOKUP(A10,'2028-29 Estimates'!$E4:$I63,5,0)</f>
        <v>4583</v>
      </c>
      <c r="H10" s="98">
        <f t="shared" si="1"/>
        <v>-1.2905911740216491E-2</v>
      </c>
      <c r="I10" s="98">
        <f t="shared" si="2"/>
        <v>-2.1720792914382114E-2</v>
      </c>
      <c r="J10" s="98">
        <f t="shared" si="3"/>
        <v>-1.207156714809221E-2</v>
      </c>
    </row>
    <row r="11" spans="1:10">
      <c r="A11" s="3">
        <v>10</v>
      </c>
      <c r="B11" t="s">
        <v>28</v>
      </c>
      <c r="C11">
        <f>VLOOKUP(A11,'2025-26 Estimates'!$E5:$I64,5,0)</f>
        <v>495</v>
      </c>
      <c r="D11">
        <f>VLOOKUP(A11,'2026-27 Estimates'!$E5:$I64,5,0)</f>
        <v>497</v>
      </c>
      <c r="E11">
        <f>VLOOKUP(A11,'2027-28 Estimates'!$E5:$I64,5,0)</f>
        <v>493</v>
      </c>
      <c r="F11">
        <f>VLOOKUP(A11,'2028-29 Estimates'!$E5:$I64,5,0)</f>
        <v>490</v>
      </c>
      <c r="H11" s="98">
        <f t="shared" si="1"/>
        <v>4.0404040404040664E-3</v>
      </c>
      <c r="I11" s="98">
        <f t="shared" si="2"/>
        <v>-8.0482897384306362E-3</v>
      </c>
      <c r="J11" s="98">
        <f t="shared" si="3"/>
        <v>-6.0851926977687487E-3</v>
      </c>
    </row>
    <row r="12" spans="1:10">
      <c r="A12" s="3">
        <v>19</v>
      </c>
      <c r="B12" t="s">
        <v>29</v>
      </c>
      <c r="C12">
        <f>VLOOKUP(A12,'2025-26 Estimates'!$E6:$I65,5,0)</f>
        <v>1112</v>
      </c>
      <c r="D12">
        <f>VLOOKUP(A12,'2026-27 Estimates'!$E6:$I65,5,0)</f>
        <v>1118</v>
      </c>
      <c r="E12">
        <f>VLOOKUP(A12,'2027-28 Estimates'!$E6:$I65,5,0)</f>
        <v>1107</v>
      </c>
      <c r="F12">
        <f>VLOOKUP(A12,'2028-29 Estimates'!$E6:$I65,5,0)</f>
        <v>1102</v>
      </c>
      <c r="H12" s="98">
        <f t="shared" si="1"/>
        <v>5.3956834532373765E-3</v>
      </c>
      <c r="I12" s="98">
        <f t="shared" si="2"/>
        <v>-9.8389982110912433E-3</v>
      </c>
      <c r="J12" s="98">
        <f t="shared" si="3"/>
        <v>-4.5167118337849921E-3</v>
      </c>
    </row>
    <row r="13" spans="1:10">
      <c r="A13" s="3">
        <v>20</v>
      </c>
      <c r="B13" t="s">
        <v>30</v>
      </c>
      <c r="C13">
        <f>VLOOKUP(A13,'2025-26 Estimates'!$E7:$I66,5,0)</f>
        <v>4245</v>
      </c>
      <c r="D13">
        <f>VLOOKUP(A13,'2026-27 Estimates'!$E7:$I66,5,0)</f>
        <v>4156</v>
      </c>
      <c r="E13">
        <f>VLOOKUP(A13,'2027-28 Estimates'!$E7:$I66,5,0)</f>
        <v>4116</v>
      </c>
      <c r="F13">
        <f>VLOOKUP(A13,'2028-29 Estimates'!$E7:$I66,5,0)</f>
        <v>4097</v>
      </c>
      <c r="H13" s="98">
        <f t="shared" si="1"/>
        <v>-2.0965842167255611E-2</v>
      </c>
      <c r="I13" s="98">
        <f t="shared" si="2"/>
        <v>-9.6246390760346134E-3</v>
      </c>
      <c r="J13" s="98">
        <f t="shared" si="3"/>
        <v>-4.6161321671526201E-3</v>
      </c>
    </row>
    <row r="14" spans="1:10">
      <c r="A14" s="3">
        <v>22</v>
      </c>
      <c r="B14" t="s">
        <v>31</v>
      </c>
      <c r="C14">
        <f>VLOOKUP(A14,'2025-26 Estimates'!$E8:$I67,5,0)</f>
        <v>9030</v>
      </c>
      <c r="D14">
        <f>VLOOKUP(A14,'2026-27 Estimates'!$E8:$I67,5,0)</f>
        <v>8952</v>
      </c>
      <c r="E14">
        <f>VLOOKUP(A14,'2027-28 Estimates'!$E8:$I67,5,0)</f>
        <v>8818</v>
      </c>
      <c r="F14">
        <f>VLOOKUP(A14,'2028-29 Estimates'!$E8:$I67,5,0)</f>
        <v>8754</v>
      </c>
      <c r="H14" s="98">
        <f t="shared" si="1"/>
        <v>-8.6378737541528139E-3</v>
      </c>
      <c r="I14" s="98">
        <f t="shared" si="2"/>
        <v>-1.4968722073279705E-2</v>
      </c>
      <c r="J14" s="98">
        <f t="shared" si="3"/>
        <v>-7.2578816058063156E-3</v>
      </c>
    </row>
    <row r="15" spans="1:10">
      <c r="A15" s="3">
        <v>23</v>
      </c>
      <c r="B15" t="s">
        <v>32</v>
      </c>
      <c r="C15">
        <f>VLOOKUP(A15,'2025-26 Estimates'!$E9:$I68,5,0)</f>
        <v>25282</v>
      </c>
      <c r="D15">
        <f>VLOOKUP(A15,'2026-27 Estimates'!$E9:$I68,5,0)</f>
        <v>25238</v>
      </c>
      <c r="E15">
        <f>VLOOKUP(A15,'2027-28 Estimates'!$E9:$I68,5,0)</f>
        <v>25214</v>
      </c>
      <c r="F15">
        <f>VLOOKUP(A15,'2028-29 Estimates'!$E9:$I68,5,0)</f>
        <v>25211</v>
      </c>
      <c r="H15" s="98">
        <f t="shared" si="1"/>
        <v>-1.7403686417213349E-3</v>
      </c>
      <c r="I15" s="98">
        <f t="shared" si="2"/>
        <v>-9.5094698470554739E-4</v>
      </c>
      <c r="J15" s="98">
        <f t="shared" si="3"/>
        <v>-1.1898151820421976E-4</v>
      </c>
    </row>
    <row r="16" spans="1:10">
      <c r="A16" s="3">
        <v>27</v>
      </c>
      <c r="B16" t="s">
        <v>33</v>
      </c>
      <c r="C16">
        <f>VLOOKUP(A16,'2025-26 Estimates'!$E10:$I69,5,0)</f>
        <v>4479</v>
      </c>
      <c r="D16">
        <f>VLOOKUP(A16,'2026-27 Estimates'!$E10:$I69,5,0)</f>
        <v>4415</v>
      </c>
      <c r="E16">
        <f>VLOOKUP(A16,'2027-28 Estimates'!$E10:$I69,5,0)</f>
        <v>4344</v>
      </c>
      <c r="F16">
        <f>VLOOKUP(A16,'2028-29 Estimates'!$E10:$I69,5,0)</f>
        <v>4311</v>
      </c>
      <c r="H16" s="98">
        <f t="shared" si="1"/>
        <v>-1.4288903773163608E-2</v>
      </c>
      <c r="I16" s="98">
        <f t="shared" si="2"/>
        <v>-1.6081540203850553E-2</v>
      </c>
      <c r="J16" s="98">
        <f t="shared" si="3"/>
        <v>-7.5966850828729227E-3</v>
      </c>
    </row>
    <row r="17" spans="1:10">
      <c r="A17" s="3">
        <v>28</v>
      </c>
      <c r="B17" t="s">
        <v>34</v>
      </c>
      <c r="C17">
        <f>VLOOKUP(A17,'2025-26 Estimates'!$E11:$I70,5,0)</f>
        <v>2871</v>
      </c>
      <c r="D17">
        <f>VLOOKUP(A17,'2026-27 Estimates'!$E11:$I70,5,0)</f>
        <v>2814</v>
      </c>
      <c r="E17">
        <f>VLOOKUP(A17,'2027-28 Estimates'!$E11:$I70,5,0)</f>
        <v>2719</v>
      </c>
      <c r="F17">
        <f>VLOOKUP(A17,'2028-29 Estimates'!$E11:$I70,5,0)</f>
        <v>2644</v>
      </c>
      <c r="H17" s="98">
        <f t="shared" si="1"/>
        <v>-1.9853709508881878E-2</v>
      </c>
      <c r="I17" s="98">
        <f t="shared" si="2"/>
        <v>-3.3759772565742696E-2</v>
      </c>
      <c r="J17" s="98">
        <f t="shared" si="3"/>
        <v>-2.7583670467083432E-2</v>
      </c>
    </row>
    <row r="18" spans="1:10">
      <c r="A18" s="3">
        <v>33</v>
      </c>
      <c r="B18" t="s">
        <v>35</v>
      </c>
      <c r="C18">
        <f>VLOOKUP(A18,'2025-26 Estimates'!$E12:$I71,5,0)</f>
        <v>15474</v>
      </c>
      <c r="D18">
        <f>VLOOKUP(A18,'2026-27 Estimates'!$E12:$I71,5,0)</f>
        <v>15546</v>
      </c>
      <c r="E18">
        <f>VLOOKUP(A18,'2027-28 Estimates'!$E12:$I71,5,0)</f>
        <v>15423</v>
      </c>
      <c r="F18">
        <f>VLOOKUP(A18,'2028-29 Estimates'!$E12:$I71,5,0)</f>
        <v>15448</v>
      </c>
      <c r="H18" s="98">
        <f t="shared" si="1"/>
        <v>4.6529662659946514E-3</v>
      </c>
      <c r="I18" s="98">
        <f t="shared" si="2"/>
        <v>-7.9120030876109748E-3</v>
      </c>
      <c r="J18" s="98">
        <f t="shared" si="3"/>
        <v>1.6209557154898135E-3</v>
      </c>
    </row>
    <row r="19" spans="1:10">
      <c r="A19" s="3">
        <v>34</v>
      </c>
      <c r="B19" t="s">
        <v>36</v>
      </c>
      <c r="C19">
        <f>VLOOKUP(A19,'2025-26 Estimates'!$E13:$I72,5,0)</f>
        <v>20707</v>
      </c>
      <c r="D19">
        <f>VLOOKUP(A19,'2026-27 Estimates'!$E13:$I72,5,0)</f>
        <v>20462</v>
      </c>
      <c r="E19">
        <f>VLOOKUP(A19,'2027-28 Estimates'!$E13:$I72,5,0)</f>
        <v>20129</v>
      </c>
      <c r="F19">
        <f>VLOOKUP(A19,'2028-29 Estimates'!$E13:$I72,5,0)</f>
        <v>19885</v>
      </c>
      <c r="H19" s="98">
        <f t="shared" si="1"/>
        <v>-1.1831747718162977E-2</v>
      </c>
      <c r="I19" s="98">
        <f t="shared" si="2"/>
        <v>-1.6274069005962288E-2</v>
      </c>
      <c r="J19" s="98">
        <f t="shared" si="3"/>
        <v>-1.2121814297779365E-2</v>
      </c>
    </row>
    <row r="20" spans="1:10">
      <c r="A20" s="3">
        <v>35</v>
      </c>
      <c r="B20" t="s">
        <v>37</v>
      </c>
      <c r="C20">
        <f>VLOOKUP(A20,'2025-26 Estimates'!$E14:$I73,5,0)</f>
        <v>27477</v>
      </c>
      <c r="D20">
        <f>VLOOKUP(A20,'2026-27 Estimates'!$E14:$I73,5,0)</f>
        <v>27991</v>
      </c>
      <c r="E20">
        <f>VLOOKUP(A20,'2027-28 Estimates'!$E14:$I73,5,0)</f>
        <v>28311</v>
      </c>
      <c r="F20">
        <f>VLOOKUP(A20,'2028-29 Estimates'!$E14:$I73,5,0)</f>
        <v>28621</v>
      </c>
      <c r="H20" s="98">
        <f t="shared" si="1"/>
        <v>1.8706554572915479E-2</v>
      </c>
      <c r="I20" s="98">
        <f t="shared" si="2"/>
        <v>1.1432246079096764E-2</v>
      </c>
      <c r="J20" s="98">
        <f t="shared" si="3"/>
        <v>1.0949807495319819E-2</v>
      </c>
    </row>
    <row r="21" spans="1:10">
      <c r="A21" s="3">
        <v>36</v>
      </c>
      <c r="B21" t="s">
        <v>38</v>
      </c>
      <c r="C21">
        <f>VLOOKUP(A21,'2025-26 Estimates'!$E15:$I74,5,0)</f>
        <v>83591</v>
      </c>
      <c r="D21">
        <f>VLOOKUP(A21,'2026-27 Estimates'!$E15:$I74,5,0)</f>
        <v>83141</v>
      </c>
      <c r="E21">
        <f>VLOOKUP(A21,'2027-28 Estimates'!$E15:$I74,5,0)</f>
        <v>82548</v>
      </c>
      <c r="F21">
        <f>VLOOKUP(A21,'2028-29 Estimates'!$E15:$I74,5,0)</f>
        <v>81914</v>
      </c>
      <c r="H21" s="98">
        <f t="shared" si="1"/>
        <v>-5.3833546673685007E-3</v>
      </c>
      <c r="I21" s="98">
        <f t="shared" si="2"/>
        <v>-7.1324617216536046E-3</v>
      </c>
      <c r="J21" s="98">
        <f t="shared" si="3"/>
        <v>-7.6803799001793349E-3</v>
      </c>
    </row>
    <row r="22" spans="1:10">
      <c r="A22" s="3">
        <v>37</v>
      </c>
      <c r="B22" t="s">
        <v>39</v>
      </c>
      <c r="C22">
        <f>VLOOKUP(A22,'2025-26 Estimates'!$E16:$I75,5,0)</f>
        <v>16812</v>
      </c>
      <c r="D22">
        <f>VLOOKUP(A22,'2026-27 Estimates'!$E16:$I75,5,0)</f>
        <v>16707</v>
      </c>
      <c r="E22">
        <f>VLOOKUP(A22,'2027-28 Estimates'!$E16:$I75,5,0)</f>
        <v>16608</v>
      </c>
      <c r="F22">
        <f>VLOOKUP(A22,'2028-29 Estimates'!$E16:$I75,5,0)</f>
        <v>16508</v>
      </c>
      <c r="H22" s="98">
        <f t="shared" si="1"/>
        <v>-6.2455389007851636E-3</v>
      </c>
      <c r="I22" s="98">
        <f t="shared" si="2"/>
        <v>-5.9256599030346191E-3</v>
      </c>
      <c r="J22" s="98">
        <f t="shared" si="3"/>
        <v>-6.0211946050096055E-3</v>
      </c>
    </row>
    <row r="23" spans="1:10">
      <c r="A23" s="3">
        <v>38</v>
      </c>
      <c r="B23" t="s">
        <v>40</v>
      </c>
      <c r="C23">
        <f>VLOOKUP(A23,'2025-26 Estimates'!$E17:$I76,5,0)</f>
        <v>23724</v>
      </c>
      <c r="D23">
        <f>VLOOKUP(A23,'2026-27 Estimates'!$E17:$I76,5,0)</f>
        <v>23607</v>
      </c>
      <c r="E23">
        <f>VLOOKUP(A23,'2027-28 Estimates'!$E17:$I76,5,0)</f>
        <v>23395</v>
      </c>
      <c r="F23">
        <f>VLOOKUP(A23,'2028-29 Estimates'!$E17:$I76,5,0)</f>
        <v>23141</v>
      </c>
      <c r="H23" s="98">
        <f t="shared" si="1"/>
        <v>-4.9317147192716737E-3</v>
      </c>
      <c r="I23" s="98">
        <f t="shared" si="2"/>
        <v>-8.9803871732960783E-3</v>
      </c>
      <c r="J23" s="98">
        <f t="shared" si="3"/>
        <v>-1.0857020730925426E-2</v>
      </c>
    </row>
    <row r="24" spans="1:10">
      <c r="A24" s="3">
        <v>39</v>
      </c>
      <c r="B24" t="s">
        <v>41</v>
      </c>
      <c r="C24">
        <f>VLOOKUP(A24,'2025-26 Estimates'!$E18:$I77,5,0)</f>
        <v>52760</v>
      </c>
      <c r="D24">
        <f>VLOOKUP(A24,'2026-27 Estimates'!$E18:$I77,5,0)</f>
        <v>52242</v>
      </c>
      <c r="E24">
        <f>VLOOKUP(A24,'2027-28 Estimates'!$E18:$I77,5,0)</f>
        <v>51487</v>
      </c>
      <c r="F24">
        <f>VLOOKUP(A24,'2028-29 Estimates'!$E18:$I77,5,0)</f>
        <v>50624</v>
      </c>
      <c r="H24" s="98">
        <f t="shared" si="1"/>
        <v>-9.8180439727065805E-3</v>
      </c>
      <c r="I24" s="98">
        <f t="shared" si="2"/>
        <v>-1.4451973507905502E-2</v>
      </c>
      <c r="J24" s="98">
        <f t="shared" si="3"/>
        <v>-1.6761512614834828E-2</v>
      </c>
    </row>
    <row r="25" spans="1:10">
      <c r="A25" s="3">
        <v>40</v>
      </c>
      <c r="B25" t="s">
        <v>42</v>
      </c>
      <c r="C25">
        <f>VLOOKUP(A25,'2025-26 Estimates'!$E19:$I78,5,0)</f>
        <v>8471</v>
      </c>
      <c r="D25">
        <f>VLOOKUP(A25,'2026-27 Estimates'!$E19:$I78,5,0)</f>
        <v>8508</v>
      </c>
      <c r="E25">
        <f>VLOOKUP(A25,'2027-28 Estimates'!$E19:$I78,5,0)</f>
        <v>8467</v>
      </c>
      <c r="F25">
        <f>VLOOKUP(A25,'2028-29 Estimates'!$E19:$I78,5,0)</f>
        <v>8413</v>
      </c>
      <c r="H25" s="98">
        <f t="shared" si="1"/>
        <v>4.3678432298430714E-3</v>
      </c>
      <c r="I25" s="98">
        <f t="shared" si="2"/>
        <v>-4.8189938881053607E-3</v>
      </c>
      <c r="J25" s="98">
        <f t="shared" si="3"/>
        <v>-6.3777016652887264E-3</v>
      </c>
    </row>
    <row r="26" spans="1:10">
      <c r="A26" s="3">
        <v>41</v>
      </c>
      <c r="B26" t="s">
        <v>43</v>
      </c>
      <c r="C26">
        <f>VLOOKUP(A26,'2025-26 Estimates'!$E20:$I79,5,0)</f>
        <v>28423</v>
      </c>
      <c r="D26">
        <f>VLOOKUP(A26,'2026-27 Estimates'!$E20:$I79,5,0)</f>
        <v>28370</v>
      </c>
      <c r="E26">
        <f>VLOOKUP(A26,'2027-28 Estimates'!$E20:$I79,5,0)</f>
        <v>28119</v>
      </c>
      <c r="F26">
        <f>VLOOKUP(A26,'2028-29 Estimates'!$E20:$I79,5,0)</f>
        <v>27902</v>
      </c>
      <c r="H26" s="98">
        <f t="shared" si="1"/>
        <v>-1.8646870492207146E-3</v>
      </c>
      <c r="I26" s="98">
        <f t="shared" si="2"/>
        <v>-8.8473739866056222E-3</v>
      </c>
      <c r="J26" s="98">
        <f t="shared" si="3"/>
        <v>-7.7172018919591245E-3</v>
      </c>
    </row>
    <row r="27" spans="1:10">
      <c r="A27" s="3">
        <v>42</v>
      </c>
      <c r="B27" t="s">
        <v>44</v>
      </c>
      <c r="C27">
        <f>VLOOKUP(A27,'2025-26 Estimates'!$E21:$I80,5,0)</f>
        <v>17267</v>
      </c>
      <c r="D27">
        <f>VLOOKUP(A27,'2026-27 Estimates'!$E21:$I80,5,0)</f>
        <v>17168</v>
      </c>
      <c r="E27">
        <f>VLOOKUP(A27,'2027-28 Estimates'!$E21:$I80,5,0)</f>
        <v>17032</v>
      </c>
      <c r="F27">
        <f>VLOOKUP(A27,'2028-29 Estimates'!$E21:$I80,5,0)</f>
        <v>16933</v>
      </c>
      <c r="H27" s="98">
        <f t="shared" si="1"/>
        <v>-5.73348004864771E-3</v>
      </c>
      <c r="I27" s="98">
        <f t="shared" si="2"/>
        <v>-7.9217148182665342E-3</v>
      </c>
      <c r="J27" s="98">
        <f t="shared" si="3"/>
        <v>-5.8125880695162335E-3</v>
      </c>
    </row>
    <row r="28" spans="1:10">
      <c r="A28" s="3">
        <v>43</v>
      </c>
      <c r="B28" t="s">
        <v>45</v>
      </c>
      <c r="C28">
        <f>VLOOKUP(A28,'2025-26 Estimates'!$E22:$I81,5,0)</f>
        <v>34927</v>
      </c>
      <c r="D28">
        <f>VLOOKUP(A28,'2026-27 Estimates'!$E22:$I81,5,0)</f>
        <v>34526</v>
      </c>
      <c r="E28">
        <f>VLOOKUP(A28,'2027-28 Estimates'!$E22:$I81,5,0)</f>
        <v>33917</v>
      </c>
      <c r="F28">
        <f>VLOOKUP(A28,'2028-29 Estimates'!$E22:$I81,5,0)</f>
        <v>33408</v>
      </c>
      <c r="H28" s="98">
        <f t="shared" si="1"/>
        <v>-1.1481089128754229E-2</v>
      </c>
      <c r="I28" s="98">
        <f t="shared" si="2"/>
        <v>-1.7638880843422355E-2</v>
      </c>
      <c r="J28" s="98">
        <f t="shared" si="3"/>
        <v>-1.500722351623085E-2</v>
      </c>
    </row>
    <row r="29" spans="1:10">
      <c r="A29" s="3">
        <v>44</v>
      </c>
      <c r="B29" t="s">
        <v>46</v>
      </c>
      <c r="C29">
        <f>VLOOKUP(A29,'2025-26 Estimates'!$E23:$I82,5,0)</f>
        <v>17272</v>
      </c>
      <c r="D29">
        <f>VLOOKUP(A29,'2026-27 Estimates'!$E23:$I82,5,0)</f>
        <v>17164</v>
      </c>
      <c r="E29">
        <f>VLOOKUP(A29,'2027-28 Estimates'!$E23:$I82,5,0)</f>
        <v>17086</v>
      </c>
      <c r="F29">
        <f>VLOOKUP(A29,'2028-29 Estimates'!$E23:$I82,5,0)</f>
        <v>17015</v>
      </c>
      <c r="H29" s="98">
        <f t="shared" si="1"/>
        <v>-6.2528948587309285E-3</v>
      </c>
      <c r="I29" s="98">
        <f t="shared" si="2"/>
        <v>-4.5443952458634751E-3</v>
      </c>
      <c r="J29" s="98">
        <f t="shared" si="3"/>
        <v>-4.1554489055366517E-3</v>
      </c>
    </row>
    <row r="30" spans="1:10">
      <c r="A30" s="3">
        <v>45</v>
      </c>
      <c r="B30" t="s">
        <v>47</v>
      </c>
      <c r="C30">
        <f>VLOOKUP(A30,'2025-26 Estimates'!$E24:$I83,5,0)</f>
        <v>7467</v>
      </c>
      <c r="D30">
        <f>VLOOKUP(A30,'2026-27 Estimates'!$E24:$I83,5,0)</f>
        <v>7436</v>
      </c>
      <c r="E30">
        <f>VLOOKUP(A30,'2027-28 Estimates'!$E24:$I83,5,0)</f>
        <v>7312</v>
      </c>
      <c r="F30">
        <f>VLOOKUP(A30,'2028-29 Estimates'!$E24:$I83,5,0)</f>
        <v>7291</v>
      </c>
      <c r="H30" s="98">
        <f t="shared" si="1"/>
        <v>-4.1516003749832997E-3</v>
      </c>
      <c r="I30" s="98">
        <f t="shared" si="2"/>
        <v>-1.6675632060247469E-2</v>
      </c>
      <c r="J30" s="98">
        <f t="shared" si="3"/>
        <v>-2.8719912472647824E-3</v>
      </c>
    </row>
    <row r="31" spans="1:10">
      <c r="A31" s="3">
        <v>46</v>
      </c>
      <c r="B31" t="s">
        <v>48</v>
      </c>
      <c r="C31">
        <f>VLOOKUP(A31,'2025-26 Estimates'!$E25:$I84,5,0)</f>
        <v>3496</v>
      </c>
      <c r="D31">
        <f>VLOOKUP(A31,'2026-27 Estimates'!$E25:$I84,5,0)</f>
        <v>3439</v>
      </c>
      <c r="E31">
        <f>VLOOKUP(A31,'2027-28 Estimates'!$E25:$I84,5,0)</f>
        <v>3402</v>
      </c>
      <c r="F31">
        <f>VLOOKUP(A31,'2028-29 Estimates'!$E25:$I84,5,0)</f>
        <v>3417</v>
      </c>
      <c r="H31" s="98">
        <f t="shared" si="1"/>
        <v>-1.6304347826086918E-2</v>
      </c>
      <c r="I31" s="98">
        <f t="shared" si="2"/>
        <v>-1.0758941552777013E-2</v>
      </c>
      <c r="J31" s="98">
        <f t="shared" si="3"/>
        <v>4.4091710758378255E-3</v>
      </c>
    </row>
    <row r="32" spans="1:10">
      <c r="A32" s="3">
        <v>47</v>
      </c>
      <c r="B32" t="s">
        <v>49</v>
      </c>
      <c r="C32">
        <f>VLOOKUP(A32,'2025-26 Estimates'!$E26:$I85,5,0)</f>
        <v>3302</v>
      </c>
      <c r="D32">
        <f>VLOOKUP(A32,'2026-27 Estimates'!$E26:$I85,5,0)</f>
        <v>3254</v>
      </c>
      <c r="E32">
        <f>VLOOKUP(A32,'2027-28 Estimates'!$E26:$I85,5,0)</f>
        <v>3241</v>
      </c>
      <c r="F32">
        <f>VLOOKUP(A32,'2028-29 Estimates'!$E26:$I85,5,0)</f>
        <v>3258</v>
      </c>
      <c r="H32" s="98">
        <f t="shared" si="1"/>
        <v>-1.4536644457904258E-2</v>
      </c>
      <c r="I32" s="98">
        <f t="shared" si="2"/>
        <v>-3.9950829748002237E-3</v>
      </c>
      <c r="J32" s="98">
        <f t="shared" si="3"/>
        <v>5.2452946621412977E-3</v>
      </c>
    </row>
    <row r="33" spans="1:10">
      <c r="A33" s="3">
        <v>48</v>
      </c>
      <c r="B33" t="s">
        <v>50</v>
      </c>
      <c r="C33">
        <f>VLOOKUP(A33,'2025-26 Estimates'!$E27:$I86,5,0)</f>
        <v>5360</v>
      </c>
      <c r="D33">
        <f>VLOOKUP(A33,'2026-27 Estimates'!$E27:$I86,5,0)</f>
        <v>5213</v>
      </c>
      <c r="E33">
        <f>VLOOKUP(A33,'2027-28 Estimates'!$E27:$I86,5,0)</f>
        <v>5076</v>
      </c>
      <c r="F33">
        <f>VLOOKUP(A33,'2028-29 Estimates'!$E27:$I86,5,0)</f>
        <v>4991</v>
      </c>
      <c r="H33" s="98">
        <f t="shared" si="1"/>
        <v>-2.7425373134328357E-2</v>
      </c>
      <c r="I33" s="98">
        <f t="shared" si="2"/>
        <v>-2.6280452714367963E-2</v>
      </c>
      <c r="J33" s="98">
        <f t="shared" si="3"/>
        <v>-1.6745468873128444E-2</v>
      </c>
    </row>
    <row r="34" spans="1:10">
      <c r="A34" s="3">
        <v>49</v>
      </c>
      <c r="B34" t="s">
        <v>51</v>
      </c>
      <c r="C34">
        <f>VLOOKUP(A34,'2025-26 Estimates'!$E28:$I87,5,0)</f>
        <v>206</v>
      </c>
      <c r="D34">
        <f>VLOOKUP(A34,'2026-27 Estimates'!$E28:$I87,5,0)</f>
        <v>197</v>
      </c>
      <c r="E34">
        <f>VLOOKUP(A34,'2027-28 Estimates'!$E28:$I87,5,0)</f>
        <v>197</v>
      </c>
      <c r="F34">
        <f>VLOOKUP(A34,'2028-29 Estimates'!$E28:$I87,5,0)</f>
        <v>190</v>
      </c>
      <c r="H34" s="98">
        <f t="shared" si="1"/>
        <v>-4.3689320388349495E-2</v>
      </c>
      <c r="I34" s="98">
        <f t="shared" si="2"/>
        <v>0</v>
      </c>
      <c r="J34" s="98">
        <f t="shared" si="3"/>
        <v>-3.5532994923857864E-2</v>
      </c>
    </row>
    <row r="35" spans="1:10">
      <c r="A35" s="3">
        <v>50</v>
      </c>
      <c r="B35" t="s">
        <v>52</v>
      </c>
      <c r="C35">
        <f>VLOOKUP(A35,'2025-26 Estimates'!$E29:$I88,5,0)</f>
        <v>489</v>
      </c>
      <c r="D35">
        <f>VLOOKUP(A35,'2026-27 Estimates'!$E29:$I88,5,0)</f>
        <v>467</v>
      </c>
      <c r="E35">
        <f>VLOOKUP(A35,'2027-28 Estimates'!$E29:$I88,5,0)</f>
        <v>461</v>
      </c>
      <c r="F35">
        <f>VLOOKUP(A35,'2028-29 Estimates'!$E29:$I88,5,0)</f>
        <v>439</v>
      </c>
      <c r="H35" s="98">
        <f t="shared" si="1"/>
        <v>-4.4989775051124781E-2</v>
      </c>
      <c r="I35" s="98">
        <f t="shared" si="2"/>
        <v>-1.2847965738758016E-2</v>
      </c>
      <c r="J35" s="98">
        <f t="shared" si="3"/>
        <v>-4.7722342733188761E-2</v>
      </c>
    </row>
    <row r="36" spans="1:10">
      <c r="A36" s="3">
        <v>51</v>
      </c>
      <c r="B36" t="s">
        <v>53</v>
      </c>
      <c r="C36">
        <f>VLOOKUP(A36,'2025-26 Estimates'!$E30:$I89,5,0)</f>
        <v>1269</v>
      </c>
      <c r="D36">
        <f>VLOOKUP(A36,'2026-27 Estimates'!$E30:$I89,5,0)</f>
        <v>1256</v>
      </c>
      <c r="E36">
        <f>VLOOKUP(A36,'2027-28 Estimates'!$E30:$I89,5,0)</f>
        <v>1250</v>
      </c>
      <c r="F36">
        <f>VLOOKUP(A36,'2028-29 Estimates'!$E30:$I89,5,0)</f>
        <v>1256</v>
      </c>
      <c r="H36" s="98">
        <f t="shared" si="1"/>
        <v>-1.0244286840031536E-2</v>
      </c>
      <c r="I36" s="98">
        <f t="shared" si="2"/>
        <v>-4.777070063694322E-3</v>
      </c>
      <c r="J36" s="98">
        <f t="shared" si="3"/>
        <v>4.7999999999999154E-3</v>
      </c>
    </row>
    <row r="37" spans="1:10">
      <c r="A37" s="3">
        <v>52</v>
      </c>
      <c r="B37" t="s">
        <v>54</v>
      </c>
      <c r="C37">
        <f>VLOOKUP(A37,'2025-26 Estimates'!$E31:$I90,5,0)</f>
        <v>1791</v>
      </c>
      <c r="D37">
        <f>VLOOKUP(A37,'2026-27 Estimates'!$E31:$I90,5,0)</f>
        <v>1762</v>
      </c>
      <c r="E37">
        <f>VLOOKUP(A37,'2027-28 Estimates'!$E31:$I90,5,0)</f>
        <v>1701</v>
      </c>
      <c r="F37">
        <f>VLOOKUP(A37,'2028-29 Estimates'!$E31:$I90,5,0)</f>
        <v>1660</v>
      </c>
      <c r="H37" s="98">
        <f t="shared" si="1"/>
        <v>-1.6192071468453362E-2</v>
      </c>
      <c r="I37" s="98">
        <f t="shared" si="2"/>
        <v>-3.4619750283768402E-2</v>
      </c>
      <c r="J37" s="98">
        <f t="shared" si="3"/>
        <v>-2.410346854791301E-2</v>
      </c>
    </row>
    <row r="38" spans="1:10">
      <c r="A38" s="3">
        <v>53</v>
      </c>
      <c r="B38" t="s">
        <v>55</v>
      </c>
      <c r="C38">
        <f>VLOOKUP(A38,'2025-26 Estimates'!$E32:$I91,5,0)</f>
        <v>2356</v>
      </c>
      <c r="D38">
        <f>VLOOKUP(A38,'2026-27 Estimates'!$E32:$I91,5,0)</f>
        <v>2300</v>
      </c>
      <c r="E38">
        <f>VLOOKUP(A38,'2027-28 Estimates'!$E32:$I91,5,0)</f>
        <v>2233</v>
      </c>
      <c r="F38">
        <f>VLOOKUP(A38,'2028-29 Estimates'!$E32:$I91,5,0)</f>
        <v>2217</v>
      </c>
      <c r="H38" s="98">
        <f t="shared" si="1"/>
        <v>-2.3769100169779289E-2</v>
      </c>
      <c r="I38" s="98">
        <f t="shared" si="2"/>
        <v>-2.9130434782608683E-2</v>
      </c>
      <c r="J38" s="98">
        <f t="shared" si="3"/>
        <v>-7.1652485445589109E-3</v>
      </c>
    </row>
    <row r="39" spans="1:10">
      <c r="A39" s="3">
        <v>54</v>
      </c>
      <c r="B39" t="s">
        <v>56</v>
      </c>
      <c r="C39">
        <f>VLOOKUP(A39,'2025-26 Estimates'!$E33:$I92,5,0)</f>
        <v>1849</v>
      </c>
      <c r="D39">
        <f>VLOOKUP(A39,'2026-27 Estimates'!$E33:$I92,5,0)</f>
        <v>1789</v>
      </c>
      <c r="E39">
        <f>VLOOKUP(A39,'2027-28 Estimates'!$E33:$I92,5,0)</f>
        <v>1710</v>
      </c>
      <c r="F39">
        <f>VLOOKUP(A39,'2028-29 Estimates'!$E33:$I92,5,0)</f>
        <v>1670</v>
      </c>
      <c r="H39" s="98">
        <f t="shared" si="1"/>
        <v>-3.2449972958355833E-2</v>
      </c>
      <c r="I39" s="98">
        <f t="shared" si="2"/>
        <v>-4.4158747903856876E-2</v>
      </c>
      <c r="J39" s="98">
        <f t="shared" si="3"/>
        <v>-2.3391812865497075E-2</v>
      </c>
    </row>
    <row r="40" spans="1:10">
      <c r="A40" s="3">
        <v>57</v>
      </c>
      <c r="B40" t="s">
        <v>57</v>
      </c>
      <c r="C40">
        <f>VLOOKUP(A40,'2025-26 Estimates'!$E34:$I93,5,0)</f>
        <v>13311</v>
      </c>
      <c r="D40">
        <f>VLOOKUP(A40,'2026-27 Estimates'!$E34:$I93,5,0)</f>
        <v>13053</v>
      </c>
      <c r="E40">
        <f>VLOOKUP(A40,'2027-28 Estimates'!$E34:$I93,5,0)</f>
        <v>12689</v>
      </c>
      <c r="F40">
        <f>VLOOKUP(A40,'2028-29 Estimates'!$E34:$I93,5,0)</f>
        <v>12410</v>
      </c>
      <c r="H40" s="98">
        <f t="shared" si="1"/>
        <v>-1.9382465629930179E-2</v>
      </c>
      <c r="I40" s="98">
        <f t="shared" si="2"/>
        <v>-2.788630966061445E-2</v>
      </c>
      <c r="J40" s="98">
        <f t="shared" si="3"/>
        <v>-2.1987548270155255E-2</v>
      </c>
    </row>
    <row r="41" spans="1:10">
      <c r="A41" s="3">
        <v>58</v>
      </c>
      <c r="B41" t="s">
        <v>58</v>
      </c>
      <c r="C41">
        <f>VLOOKUP(A41,'2025-26 Estimates'!$E35:$I94,5,0)</f>
        <v>2354</v>
      </c>
      <c r="D41">
        <f>VLOOKUP(A41,'2026-27 Estimates'!$E35:$I94,5,0)</f>
        <v>2292</v>
      </c>
      <c r="E41">
        <f>VLOOKUP(A41,'2027-28 Estimates'!$E35:$I94,5,0)</f>
        <v>2277</v>
      </c>
      <c r="F41">
        <f>VLOOKUP(A41,'2028-29 Estimates'!$E35:$I94,5,0)</f>
        <v>2273</v>
      </c>
      <c r="H41" s="98">
        <f t="shared" si="1"/>
        <v>-2.633814783347499E-2</v>
      </c>
      <c r="I41" s="98">
        <f t="shared" si="2"/>
        <v>-6.5445026178010401E-3</v>
      </c>
      <c r="J41" s="98">
        <f t="shared" si="3"/>
        <v>-1.7566974088712994E-3</v>
      </c>
    </row>
    <row r="42" spans="1:10">
      <c r="A42" s="3">
        <v>59</v>
      </c>
      <c r="B42" t="s">
        <v>59</v>
      </c>
      <c r="C42">
        <f>VLOOKUP(A42,'2025-26 Estimates'!$E36:$I95,5,0)</f>
        <v>3631</v>
      </c>
      <c r="D42">
        <f>VLOOKUP(A42,'2026-27 Estimates'!$E36:$I95,5,0)</f>
        <v>3513</v>
      </c>
      <c r="E42">
        <f>VLOOKUP(A42,'2027-28 Estimates'!$E36:$I95,5,0)</f>
        <v>3405</v>
      </c>
      <c r="F42">
        <f>VLOOKUP(A42,'2028-29 Estimates'!$E36:$I95,5,0)</f>
        <v>3360</v>
      </c>
      <c r="H42" s="98">
        <f t="shared" si="1"/>
        <v>-3.2497934453318611E-2</v>
      </c>
      <c r="I42" s="98">
        <f t="shared" si="2"/>
        <v>-3.0742954739538808E-2</v>
      </c>
      <c r="J42" s="98">
        <f t="shared" si="3"/>
        <v>-1.3215859030836996E-2</v>
      </c>
    </row>
    <row r="43" spans="1:10">
      <c r="A43" s="3">
        <v>60</v>
      </c>
      <c r="B43" t="s">
        <v>60</v>
      </c>
      <c r="C43">
        <f>VLOOKUP(A43,'2025-26 Estimates'!$E37:$I96,5,0)</f>
        <v>6318</v>
      </c>
      <c r="D43">
        <f>VLOOKUP(A43,'2026-27 Estimates'!$E37:$I96,5,0)</f>
        <v>6167</v>
      </c>
      <c r="E43">
        <f>VLOOKUP(A43,'2027-28 Estimates'!$E37:$I96,5,0)</f>
        <v>6044</v>
      </c>
      <c r="F43">
        <f>VLOOKUP(A43,'2028-29 Estimates'!$E37:$I96,5,0)</f>
        <v>5953</v>
      </c>
      <c r="H43" s="98">
        <f t="shared" si="1"/>
        <v>-2.389996834441277E-2</v>
      </c>
      <c r="I43" s="98">
        <f t="shared" si="2"/>
        <v>-1.9944867844981395E-2</v>
      </c>
      <c r="J43" s="98">
        <f t="shared" si="3"/>
        <v>-1.5056254136333602E-2</v>
      </c>
    </row>
    <row r="44" spans="1:10">
      <c r="A44" s="3">
        <v>61</v>
      </c>
      <c r="B44" t="s">
        <v>61</v>
      </c>
      <c r="C44">
        <f>VLOOKUP(A44,'2025-26 Estimates'!$E38:$I97,5,0)</f>
        <v>21091</v>
      </c>
      <c r="D44">
        <f>VLOOKUP(A44,'2026-27 Estimates'!$E38:$I97,5,0)</f>
        <v>20824</v>
      </c>
      <c r="E44">
        <f>VLOOKUP(A44,'2027-28 Estimates'!$E38:$I97,5,0)</f>
        <v>20472</v>
      </c>
      <c r="F44">
        <f>VLOOKUP(A44,'2028-29 Estimates'!$E38:$I97,5,0)</f>
        <v>20150</v>
      </c>
      <c r="H44" s="98">
        <f t="shared" si="1"/>
        <v>-1.2659428192119848E-2</v>
      </c>
      <c r="I44" s="98">
        <f t="shared" si="2"/>
        <v>-1.6903572800614719E-2</v>
      </c>
      <c r="J44" s="98">
        <f t="shared" si="3"/>
        <v>-1.5728800312622138E-2</v>
      </c>
    </row>
    <row r="45" spans="1:10">
      <c r="A45" s="3">
        <v>62</v>
      </c>
      <c r="B45" t="s">
        <v>62</v>
      </c>
      <c r="C45">
        <f>VLOOKUP(A45,'2025-26 Estimates'!$E39:$I98,5,0)</f>
        <v>14020</v>
      </c>
      <c r="D45">
        <f>VLOOKUP(A45,'2026-27 Estimates'!$E39:$I98,5,0)</f>
        <v>14204</v>
      </c>
      <c r="E45">
        <f>VLOOKUP(A45,'2027-28 Estimates'!$E39:$I98,5,0)</f>
        <v>14361</v>
      </c>
      <c r="F45">
        <f>VLOOKUP(A45,'2028-29 Estimates'!$E39:$I98,5,0)</f>
        <v>14441</v>
      </c>
      <c r="H45" s="98">
        <f t="shared" si="1"/>
        <v>1.3124108416547875E-2</v>
      </c>
      <c r="I45" s="98">
        <f t="shared" si="2"/>
        <v>1.1053224443818621E-2</v>
      </c>
      <c r="J45" s="98">
        <f t="shared" si="3"/>
        <v>5.5706427129029734E-3</v>
      </c>
    </row>
    <row r="46" spans="1:10">
      <c r="A46" s="3">
        <v>63</v>
      </c>
      <c r="B46" t="s">
        <v>63</v>
      </c>
      <c r="C46">
        <f>VLOOKUP(A46,'2025-26 Estimates'!$E40:$I99,5,0)</f>
        <v>9372</v>
      </c>
      <c r="D46">
        <f>VLOOKUP(A46,'2026-27 Estimates'!$E40:$I99,5,0)</f>
        <v>9268</v>
      </c>
      <c r="E46">
        <f>VLOOKUP(A46,'2027-28 Estimates'!$E40:$I99,5,0)</f>
        <v>9172</v>
      </c>
      <c r="F46">
        <f>VLOOKUP(A46,'2028-29 Estimates'!$E40:$I99,5,0)</f>
        <v>9123</v>
      </c>
      <c r="H46" s="98">
        <f t="shared" si="1"/>
        <v>-1.1096884336320945E-2</v>
      </c>
      <c r="I46" s="98">
        <f t="shared" si="2"/>
        <v>-1.0358221838584369E-2</v>
      </c>
      <c r="J46" s="98">
        <f t="shared" si="3"/>
        <v>-5.3423462712604008E-3</v>
      </c>
    </row>
    <row r="47" spans="1:10">
      <c r="A47" s="3">
        <v>64</v>
      </c>
      <c r="B47" t="s">
        <v>64</v>
      </c>
      <c r="C47">
        <f>VLOOKUP(A47,'2025-26 Estimates'!$E41:$I100,5,0)</f>
        <v>1492</v>
      </c>
      <c r="D47">
        <f>VLOOKUP(A47,'2026-27 Estimates'!$E41:$I100,5,0)</f>
        <v>1469</v>
      </c>
      <c r="E47">
        <f>VLOOKUP(A47,'2027-28 Estimates'!$E41:$I100,5,0)</f>
        <v>1475</v>
      </c>
      <c r="F47">
        <f>VLOOKUP(A47,'2028-29 Estimates'!$E41:$I100,5,0)</f>
        <v>1481</v>
      </c>
      <c r="H47" s="98">
        <f t="shared" si="1"/>
        <v>-1.5415549597855183E-2</v>
      </c>
      <c r="I47" s="98">
        <f t="shared" si="2"/>
        <v>4.0844111640572223E-3</v>
      </c>
      <c r="J47" s="98">
        <f t="shared" si="3"/>
        <v>4.0677966101694274E-3</v>
      </c>
    </row>
    <row r="48" spans="1:10">
      <c r="A48" s="3">
        <v>67</v>
      </c>
      <c r="B48" t="s">
        <v>65</v>
      </c>
      <c r="C48">
        <f>VLOOKUP(A48,'2025-26 Estimates'!$E42:$I101,5,0)</f>
        <v>5928</v>
      </c>
      <c r="D48">
        <f>VLOOKUP(A48,'2026-27 Estimates'!$E42:$I101,5,0)</f>
        <v>5849</v>
      </c>
      <c r="E48">
        <f>VLOOKUP(A48,'2027-28 Estimates'!$E42:$I101,5,0)</f>
        <v>5785</v>
      </c>
      <c r="F48">
        <f>VLOOKUP(A48,'2028-29 Estimates'!$E42:$I101,5,0)</f>
        <v>5773</v>
      </c>
      <c r="H48" s="98">
        <f t="shared" si="1"/>
        <v>-1.3326585695006776E-2</v>
      </c>
      <c r="I48" s="98">
        <f t="shared" si="2"/>
        <v>-1.094204137459398E-2</v>
      </c>
      <c r="J48" s="98">
        <f t="shared" si="3"/>
        <v>-2.0743301642177636E-3</v>
      </c>
    </row>
    <row r="49" spans="1:10">
      <c r="A49" s="3">
        <v>68</v>
      </c>
      <c r="B49" t="s">
        <v>66</v>
      </c>
      <c r="C49">
        <f>VLOOKUP(A49,'2025-26 Estimates'!$E43:$I102,5,0)</f>
        <v>15747</v>
      </c>
      <c r="D49">
        <f>VLOOKUP(A49,'2026-27 Estimates'!$E43:$I102,5,0)</f>
        <v>15486</v>
      </c>
      <c r="E49">
        <f>VLOOKUP(A49,'2027-28 Estimates'!$E43:$I102,5,0)</f>
        <v>15254</v>
      </c>
      <c r="F49">
        <f>VLOOKUP(A49,'2028-29 Estimates'!$E43:$I102,5,0)</f>
        <v>15041</v>
      </c>
      <c r="H49" s="98">
        <f t="shared" si="1"/>
        <v>-1.6574585635359074E-2</v>
      </c>
      <c r="I49" s="98">
        <f t="shared" si="2"/>
        <v>-1.4981273408239737E-2</v>
      </c>
      <c r="J49" s="98">
        <f t="shared" si="3"/>
        <v>-1.3963550544119574E-2</v>
      </c>
    </row>
    <row r="50" spans="1:10">
      <c r="A50" s="3">
        <v>69</v>
      </c>
      <c r="B50" t="s">
        <v>67</v>
      </c>
      <c r="C50">
        <f>VLOOKUP(A50,'2025-26 Estimates'!$E44:$I103,5,0)</f>
        <v>4394</v>
      </c>
      <c r="D50">
        <f>VLOOKUP(A50,'2026-27 Estimates'!$E44:$I103,5,0)</f>
        <v>4294</v>
      </c>
      <c r="E50">
        <f>VLOOKUP(A50,'2027-28 Estimates'!$E44:$I103,5,0)</f>
        <v>4205</v>
      </c>
      <c r="F50">
        <f>VLOOKUP(A50,'2028-29 Estimates'!$E44:$I103,5,0)</f>
        <v>4168</v>
      </c>
      <c r="H50" s="98">
        <f t="shared" si="1"/>
        <v>-2.2758306781975435E-2</v>
      </c>
      <c r="I50" s="98">
        <f t="shared" si="2"/>
        <v>-2.0726595249184854E-2</v>
      </c>
      <c r="J50" s="98">
        <f t="shared" si="3"/>
        <v>-8.7990487514862936E-3</v>
      </c>
    </row>
    <row r="51" spans="1:10">
      <c r="A51" s="3">
        <v>70</v>
      </c>
      <c r="B51" t="s">
        <v>68</v>
      </c>
      <c r="C51">
        <f>VLOOKUP(A51,'2025-26 Estimates'!$E45:$I104,5,0)</f>
        <v>3889</v>
      </c>
      <c r="D51">
        <f>VLOOKUP(A51,'2026-27 Estimates'!$E45:$I104,5,0)</f>
        <v>3841</v>
      </c>
      <c r="E51">
        <f>VLOOKUP(A51,'2027-28 Estimates'!$E45:$I104,5,0)</f>
        <v>3786</v>
      </c>
      <c r="F51">
        <f>VLOOKUP(A51,'2028-29 Estimates'!$E45:$I104,5,0)</f>
        <v>3758</v>
      </c>
      <c r="H51" s="98">
        <f t="shared" si="1"/>
        <v>-1.2342504499871398E-2</v>
      </c>
      <c r="I51" s="98">
        <f t="shared" si="2"/>
        <v>-1.431918771153351E-2</v>
      </c>
      <c r="J51" s="98">
        <f t="shared" si="3"/>
        <v>-7.3956682514527694E-3</v>
      </c>
    </row>
    <row r="52" spans="1:10">
      <c r="A52" s="3">
        <v>71</v>
      </c>
      <c r="B52" t="s">
        <v>69</v>
      </c>
      <c r="C52">
        <f>VLOOKUP(A52,'2025-26 Estimates'!$E46:$I105,5,0)</f>
        <v>11794</v>
      </c>
      <c r="D52">
        <f>VLOOKUP(A52,'2026-27 Estimates'!$E46:$I105,5,0)</f>
        <v>11611</v>
      </c>
      <c r="E52">
        <f>VLOOKUP(A52,'2027-28 Estimates'!$E46:$I105,5,0)</f>
        <v>11516</v>
      </c>
      <c r="F52">
        <f>VLOOKUP(A52,'2028-29 Estimates'!$E46:$I105,5,0)</f>
        <v>11478</v>
      </c>
      <c r="H52" s="98">
        <f t="shared" si="1"/>
        <v>-1.5516364253009951E-2</v>
      </c>
      <c r="I52" s="98">
        <f t="shared" si="2"/>
        <v>-8.1818964774782454E-3</v>
      </c>
      <c r="J52" s="98">
        <f t="shared" si="3"/>
        <v>-3.2997568600208194E-3</v>
      </c>
    </row>
    <row r="53" spans="1:10">
      <c r="A53" s="3">
        <v>72</v>
      </c>
      <c r="B53" t="s">
        <v>70</v>
      </c>
      <c r="C53">
        <f>VLOOKUP(A53,'2025-26 Estimates'!$E47:$I106,5,0)</f>
        <v>5553</v>
      </c>
      <c r="D53">
        <f>VLOOKUP(A53,'2026-27 Estimates'!$E47:$I106,5,0)</f>
        <v>5425</v>
      </c>
      <c r="E53">
        <f>VLOOKUP(A53,'2027-28 Estimates'!$E47:$I106,5,0)</f>
        <v>5323</v>
      </c>
      <c r="F53">
        <f>VLOOKUP(A53,'2028-29 Estimates'!$E47:$I106,5,0)</f>
        <v>5245</v>
      </c>
      <c r="H53" s="98">
        <f t="shared" si="1"/>
        <v>-2.3050603277507631E-2</v>
      </c>
      <c r="I53" s="98">
        <f t="shared" si="2"/>
        <v>-1.88018433179723E-2</v>
      </c>
      <c r="J53" s="98">
        <f t="shared" si="3"/>
        <v>-1.465339094495588E-2</v>
      </c>
    </row>
    <row r="54" spans="1:10">
      <c r="A54" s="3">
        <v>73</v>
      </c>
      <c r="B54" t="s">
        <v>71</v>
      </c>
      <c r="C54">
        <f>VLOOKUP(A54,'2025-26 Estimates'!$E48:$I107,5,0)</f>
        <v>16501</v>
      </c>
      <c r="D54">
        <f>VLOOKUP(A54,'2026-27 Estimates'!$E48:$I107,5,0)</f>
        <v>16375</v>
      </c>
      <c r="E54">
        <f>VLOOKUP(A54,'2027-28 Estimates'!$E48:$I107,5,0)</f>
        <v>16210</v>
      </c>
      <c r="F54">
        <f>VLOOKUP(A54,'2028-29 Estimates'!$E48:$I107,5,0)</f>
        <v>16115</v>
      </c>
      <c r="H54" s="98">
        <f t="shared" si="1"/>
        <v>-7.6359008544936158E-3</v>
      </c>
      <c r="I54" s="98">
        <f t="shared" si="2"/>
        <v>-1.0076335877862608E-2</v>
      </c>
      <c r="J54" s="98">
        <f t="shared" si="3"/>
        <v>-5.8605798889573846E-3</v>
      </c>
    </row>
    <row r="55" spans="1:10">
      <c r="A55" s="3">
        <v>74</v>
      </c>
      <c r="B55" t="s">
        <v>72</v>
      </c>
      <c r="C55">
        <f>VLOOKUP(A55,'2025-26 Estimates'!$E49:$I108,5,0)</f>
        <v>1043</v>
      </c>
      <c r="D55">
        <f>VLOOKUP(A55,'2026-27 Estimates'!$E49:$I108,5,0)</f>
        <v>1022</v>
      </c>
      <c r="E55">
        <f>VLOOKUP(A55,'2027-28 Estimates'!$E49:$I108,5,0)</f>
        <v>1018</v>
      </c>
      <c r="F55">
        <f>VLOOKUP(A55,'2028-29 Estimates'!$E49:$I108,5,0)</f>
        <v>998</v>
      </c>
      <c r="H55" s="98">
        <f t="shared" si="1"/>
        <v>-2.0134228187919434E-2</v>
      </c>
      <c r="I55" s="98">
        <f t="shared" si="2"/>
        <v>-3.9138943248532287E-3</v>
      </c>
      <c r="J55" s="98">
        <f t="shared" si="3"/>
        <v>-1.9646365422396839E-2</v>
      </c>
    </row>
    <row r="56" spans="1:10">
      <c r="A56" s="3">
        <v>75</v>
      </c>
      <c r="B56" t="s">
        <v>73</v>
      </c>
      <c r="C56">
        <f>VLOOKUP(A56,'2025-26 Estimates'!$E50:$I109,5,0)</f>
        <v>6843</v>
      </c>
      <c r="D56">
        <f>VLOOKUP(A56,'2026-27 Estimates'!$E50:$I109,5,0)</f>
        <v>6820</v>
      </c>
      <c r="E56">
        <f>VLOOKUP(A56,'2027-28 Estimates'!$E50:$I109,5,0)</f>
        <v>6742</v>
      </c>
      <c r="F56">
        <f>VLOOKUP(A56,'2028-29 Estimates'!$E50:$I109,5,0)</f>
        <v>6693</v>
      </c>
      <c r="H56" s="98">
        <f t="shared" si="1"/>
        <v>-3.3610989332164554E-3</v>
      </c>
      <c r="I56" s="98">
        <f t="shared" si="2"/>
        <v>-1.14369501466276E-2</v>
      </c>
      <c r="J56" s="98">
        <f t="shared" si="3"/>
        <v>-7.2678730347077725E-3</v>
      </c>
    </row>
    <row r="57" spans="1:10">
      <c r="A57" s="3">
        <v>78</v>
      </c>
      <c r="B57" t="s">
        <v>74</v>
      </c>
      <c r="C57">
        <f>VLOOKUP(A57,'2025-26 Estimates'!$E51:$I110,5,0)</f>
        <v>1755</v>
      </c>
      <c r="D57">
        <f>VLOOKUP(A57,'2026-27 Estimates'!$E51:$I110,5,0)</f>
        <v>1732</v>
      </c>
      <c r="E57">
        <f>VLOOKUP(A57,'2027-28 Estimates'!$E51:$I110,5,0)</f>
        <v>1696</v>
      </c>
      <c r="F57">
        <f>VLOOKUP(A57,'2028-29 Estimates'!$E51:$I110,5,0)</f>
        <v>1697</v>
      </c>
      <c r="H57" s="98">
        <f t="shared" si="1"/>
        <v>-1.3105413105413133E-2</v>
      </c>
      <c r="I57" s="98">
        <f t="shared" si="2"/>
        <v>-2.0785219399538146E-2</v>
      </c>
      <c r="J57" s="98">
        <f t="shared" si="3"/>
        <v>5.8962264150941301E-4</v>
      </c>
    </row>
    <row r="58" spans="1:10">
      <c r="A58" s="3">
        <v>79</v>
      </c>
      <c r="B58" t="s">
        <v>75</v>
      </c>
      <c r="C58">
        <f>VLOOKUP(A58,'2025-26 Estimates'!$E52:$I111,5,0)</f>
        <v>8230</v>
      </c>
      <c r="D58">
        <f>VLOOKUP(A58,'2026-27 Estimates'!$E52:$I111,5,0)</f>
        <v>8088</v>
      </c>
      <c r="E58">
        <f>VLOOKUP(A58,'2027-28 Estimates'!$E52:$I111,5,0)</f>
        <v>7981</v>
      </c>
      <c r="F58">
        <f>VLOOKUP(A58,'2028-29 Estimates'!$E52:$I111,5,0)</f>
        <v>7867</v>
      </c>
      <c r="H58" s="98">
        <f t="shared" si="1"/>
        <v>-1.7253948967193233E-2</v>
      </c>
      <c r="I58" s="98">
        <f t="shared" si="2"/>
        <v>-1.3229475766567744E-2</v>
      </c>
      <c r="J58" s="98">
        <f t="shared" si="3"/>
        <v>-1.4283924320260599E-2</v>
      </c>
    </row>
    <row r="59" spans="1:10">
      <c r="A59" s="3">
        <v>81</v>
      </c>
      <c r="B59" t="s">
        <v>76</v>
      </c>
      <c r="C59">
        <f>VLOOKUP(A59,'2025-26 Estimates'!$E53:$I112,5,0)</f>
        <v>605</v>
      </c>
      <c r="D59">
        <f>VLOOKUP(A59,'2026-27 Estimates'!$E53:$I112,5,0)</f>
        <v>576</v>
      </c>
      <c r="E59">
        <f>VLOOKUP(A59,'2027-28 Estimates'!$E53:$I112,5,0)</f>
        <v>550</v>
      </c>
      <c r="F59">
        <f>VLOOKUP(A59,'2028-29 Estimates'!$E53:$I112,5,0)</f>
        <v>531</v>
      </c>
      <c r="H59" s="98">
        <f t="shared" si="1"/>
        <v>-4.7933884297520657E-2</v>
      </c>
      <c r="I59" s="98">
        <f t="shared" si="2"/>
        <v>-4.513888888888884E-2</v>
      </c>
      <c r="J59" s="98">
        <f t="shared" si="3"/>
        <v>-3.4545454545454546E-2</v>
      </c>
    </row>
    <row r="60" spans="1:10">
      <c r="A60" s="3">
        <v>82</v>
      </c>
      <c r="B60" t="s">
        <v>77</v>
      </c>
      <c r="C60">
        <f>VLOOKUP(A60,'2025-26 Estimates'!$E54:$I113,5,0)</f>
        <v>4259</v>
      </c>
      <c r="D60">
        <f>VLOOKUP(A60,'2026-27 Estimates'!$E54:$I113,5,0)</f>
        <v>4300</v>
      </c>
      <c r="E60">
        <f>VLOOKUP(A60,'2027-28 Estimates'!$E54:$I113,5,0)</f>
        <v>4247</v>
      </c>
      <c r="F60">
        <f>VLOOKUP(A60,'2028-29 Estimates'!$E54:$I113,5,0)</f>
        <v>4247</v>
      </c>
      <c r="H60" s="98">
        <f t="shared" si="1"/>
        <v>9.6266729279173013E-3</v>
      </c>
      <c r="I60" s="98">
        <f t="shared" si="2"/>
        <v>-1.2325581395348784E-2</v>
      </c>
      <c r="J60" s="98">
        <f t="shared" si="3"/>
        <v>0</v>
      </c>
    </row>
    <row r="61" spans="1:10">
      <c r="A61" s="3">
        <v>83</v>
      </c>
      <c r="B61" t="s">
        <v>78</v>
      </c>
      <c r="C61">
        <f>VLOOKUP(A61,'2025-26 Estimates'!$E55:$I114,5,0)</f>
        <v>6631</v>
      </c>
      <c r="D61">
        <f>VLOOKUP(A61,'2026-27 Estimates'!$E55:$I114,5,0)</f>
        <v>6513</v>
      </c>
      <c r="E61">
        <f>VLOOKUP(A61,'2027-28 Estimates'!$E55:$I114,5,0)</f>
        <v>6419</v>
      </c>
      <c r="F61">
        <f>VLOOKUP(A61,'2028-29 Estimates'!$E55:$I114,5,0)</f>
        <v>6307</v>
      </c>
      <c r="H61" s="98">
        <f t="shared" si="1"/>
        <v>-1.7795204343236337E-2</v>
      </c>
      <c r="I61" s="98">
        <f t="shared" si="2"/>
        <v>-1.4432673115307826E-2</v>
      </c>
      <c r="J61" s="98">
        <f t="shared" si="3"/>
        <v>-1.7448200654307522E-2</v>
      </c>
    </row>
    <row r="62" spans="1:10">
      <c r="A62" s="3">
        <v>84</v>
      </c>
      <c r="B62" t="s">
        <v>79</v>
      </c>
      <c r="C62">
        <f>VLOOKUP(A62,'2025-26 Estimates'!$E56:$I115,5,0)</f>
        <v>324</v>
      </c>
      <c r="D62">
        <f>VLOOKUP(A62,'2026-27 Estimates'!$E56:$I115,5,0)</f>
        <v>320</v>
      </c>
      <c r="E62">
        <f>VLOOKUP(A62,'2027-28 Estimates'!$E56:$I115,5,0)</f>
        <v>314</v>
      </c>
      <c r="F62">
        <f>VLOOKUP(A62,'2028-29 Estimates'!$E56:$I115,5,0)</f>
        <v>304</v>
      </c>
      <c r="H62" s="98">
        <f t="shared" si="1"/>
        <v>-1.2345679012345734E-2</v>
      </c>
      <c r="I62" s="98">
        <f t="shared" si="2"/>
        <v>-1.8750000000000044E-2</v>
      </c>
      <c r="J62" s="98">
        <f t="shared" si="3"/>
        <v>-3.1847133757961776E-2</v>
      </c>
    </row>
    <row r="63" spans="1:10">
      <c r="A63" s="3">
        <v>85</v>
      </c>
      <c r="B63" t="s">
        <v>80</v>
      </c>
      <c r="C63">
        <f>VLOOKUP(A63,'2025-26 Estimates'!$E57:$I116,5,0)</f>
        <v>1187</v>
      </c>
      <c r="D63">
        <f>VLOOKUP(A63,'2026-27 Estimates'!$E57:$I116,5,0)</f>
        <v>1137</v>
      </c>
      <c r="E63">
        <f>VLOOKUP(A63,'2027-28 Estimates'!$E57:$I116,5,0)</f>
        <v>1104</v>
      </c>
      <c r="F63">
        <f>VLOOKUP(A63,'2028-29 Estimates'!$E57:$I116,5,0)</f>
        <v>1084</v>
      </c>
      <c r="H63" s="98">
        <f t="shared" si="1"/>
        <v>-4.2122999157540031E-2</v>
      </c>
      <c r="I63" s="98">
        <f t="shared" si="2"/>
        <v>-2.9023746701846931E-2</v>
      </c>
      <c r="J63" s="98">
        <f t="shared" si="3"/>
        <v>-1.8115942028985477E-2</v>
      </c>
    </row>
    <row r="64" spans="1:10">
      <c r="A64" s="3">
        <v>87</v>
      </c>
      <c r="B64" t="s">
        <v>81</v>
      </c>
      <c r="C64">
        <f>VLOOKUP(A64,'2025-26 Estimates'!$E58:$I117,5,0)</f>
        <v>183</v>
      </c>
      <c r="D64">
        <f>VLOOKUP(A64,'2026-27 Estimates'!$E58:$I117,5,0)</f>
        <v>181</v>
      </c>
      <c r="E64">
        <f>VLOOKUP(A64,'2027-28 Estimates'!$E58:$I117,5,0)</f>
        <v>180</v>
      </c>
      <c r="F64">
        <f>VLOOKUP(A64,'2028-29 Estimates'!$E58:$I117,5,0)</f>
        <v>185</v>
      </c>
      <c r="H64" s="98">
        <f t="shared" si="1"/>
        <v>-1.0928961748633892E-2</v>
      </c>
      <c r="I64" s="98">
        <f t="shared" si="2"/>
        <v>-5.5248618784530246E-3</v>
      </c>
      <c r="J64" s="98">
        <f t="shared" si="3"/>
        <v>2.7777777777777679E-2</v>
      </c>
    </row>
    <row r="65" spans="1:10">
      <c r="A65" s="3">
        <v>91</v>
      </c>
      <c r="B65" t="s">
        <v>82</v>
      </c>
      <c r="C65">
        <f>VLOOKUP(A65,'2025-26 Estimates'!$E59:$I118,5,0)</f>
        <v>4158</v>
      </c>
      <c r="D65">
        <f>VLOOKUP(A65,'2026-27 Estimates'!$E59:$I118,5,0)</f>
        <v>4032</v>
      </c>
      <c r="E65">
        <f>VLOOKUP(A65,'2027-28 Estimates'!$E59:$I118,5,0)</f>
        <v>3930</v>
      </c>
      <c r="F65">
        <f>VLOOKUP(A65,'2028-29 Estimates'!$E59:$I118,5,0)</f>
        <v>3853</v>
      </c>
      <c r="H65" s="98">
        <f t="shared" si="1"/>
        <v>-3.0303030303030276E-2</v>
      </c>
      <c r="I65" s="98">
        <f t="shared" si="2"/>
        <v>-2.5297619047619069E-2</v>
      </c>
      <c r="J65" s="98">
        <f t="shared" si="3"/>
        <v>-1.9592875318066194E-2</v>
      </c>
    </row>
    <row r="66" spans="1:10">
      <c r="A66" s="3">
        <v>92</v>
      </c>
      <c r="B66" t="s">
        <v>83</v>
      </c>
      <c r="C66">
        <f>VLOOKUP(A66,'2025-26 Estimates'!$E60:$I119,5,0)</f>
        <v>350</v>
      </c>
      <c r="D66">
        <f>VLOOKUP(A66,'2026-27 Estimates'!$E60:$I119,5,0)</f>
        <v>323</v>
      </c>
      <c r="E66">
        <f>VLOOKUP(A66,'2027-28 Estimates'!$E60:$I119,5,0)</f>
        <v>310</v>
      </c>
      <c r="F66">
        <f>VLOOKUP(A66,'2028-29 Estimates'!$E60:$I119,5,0)</f>
        <v>293</v>
      </c>
      <c r="H66" s="98">
        <f t="shared" si="1"/>
        <v>-7.714285714285718E-2</v>
      </c>
      <c r="I66" s="98">
        <f t="shared" si="2"/>
        <v>-4.0247678018575872E-2</v>
      </c>
      <c r="J66" s="98">
        <f t="shared" si="3"/>
        <v>-5.4838709677419328E-2</v>
      </c>
    </row>
    <row r="67" spans="1:10">
      <c r="A67" s="4">
        <v>93</v>
      </c>
      <c r="B67" s="5" t="s">
        <v>84</v>
      </c>
      <c r="C67">
        <f>VLOOKUP(A67,'2025-26 Estimates'!$E61:$I120,5,0)</f>
        <v>5755</v>
      </c>
      <c r="D67">
        <f>VLOOKUP(A67,'2026-27 Estimates'!$E61:$I120,5,0)</f>
        <v>5501</v>
      </c>
      <c r="E67">
        <f>VLOOKUP(A67,'2027-28 Estimates'!$E61:$I120,5,0)</f>
        <v>5237</v>
      </c>
      <c r="F67">
        <f>VLOOKUP(A67,'2028-29 Estimates'!$E61:$I120,5,0)</f>
        <v>5070</v>
      </c>
      <c r="H67" s="98">
        <f t="shared" si="1"/>
        <v>-4.4135534317984337E-2</v>
      </c>
      <c r="I67" s="98">
        <f t="shared" si="2"/>
        <v>-4.7991274313761156E-2</v>
      </c>
      <c r="J67" s="98">
        <f t="shared" si="3"/>
        <v>-3.1888485774298259E-2</v>
      </c>
    </row>
    <row r="68" spans="1:10">
      <c r="A68" s="6">
        <v>99</v>
      </c>
      <c r="B68" s="7" t="s">
        <v>85</v>
      </c>
      <c r="C68">
        <f>SUM(C8:C67)</f>
        <v>613026</v>
      </c>
      <c r="D68">
        <f>SUM(D8:D67)</f>
        <v>608020</v>
      </c>
      <c r="E68">
        <f>SUM(E8:E67)</f>
        <v>601431</v>
      </c>
      <c r="F68">
        <f>SUM(F8:F67)</f>
        <v>596312</v>
      </c>
      <c r="H68" s="98">
        <f t="shared" si="1"/>
        <v>-8.1660484220897889E-3</v>
      </c>
      <c r="I68" s="98">
        <f t="shared" si="2"/>
        <v>-1.0836814578467857E-2</v>
      </c>
      <c r="J68" s="98">
        <f t="shared" si="3"/>
        <v>-8.5113670562375621E-3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4:T68"/>
  <sheetViews>
    <sheetView workbookViewId="0">
      <pane xSplit="2" ySplit="7" topLeftCell="C54" activePane="bottomRight" state="frozen"/>
      <selection activeCell="AA68" sqref="AA68"/>
      <selection pane="topRight" activeCell="AA68" sqref="AA68"/>
      <selection pane="bottomLeft" activeCell="AA68" sqref="AA68"/>
      <selection pane="bottomRight" activeCell="AA68" sqref="AA68"/>
    </sheetView>
  </sheetViews>
  <sheetFormatPr defaultRowHeight="14.4"/>
  <cols>
    <col min="1" max="1" width="3.88671875" customWidth="1"/>
    <col min="2" max="2" width="27.109375" bestFit="1" customWidth="1"/>
  </cols>
  <sheetData>
    <row r="4" spans="1:20">
      <c r="A4" s="1"/>
      <c r="B4" s="2"/>
      <c r="J4" t="s">
        <v>134</v>
      </c>
      <c r="P4" t="s">
        <v>135</v>
      </c>
      <c r="R4" t="s">
        <v>138</v>
      </c>
    </row>
    <row r="5" spans="1:20">
      <c r="A5" s="3"/>
      <c r="C5">
        <v>2020</v>
      </c>
      <c r="D5">
        <v>2021</v>
      </c>
      <c r="E5">
        <v>2022</v>
      </c>
      <c r="F5">
        <v>2023</v>
      </c>
      <c r="G5">
        <v>2024</v>
      </c>
      <c r="H5">
        <v>2025</v>
      </c>
      <c r="J5">
        <v>2021</v>
      </c>
      <c r="K5">
        <v>2022</v>
      </c>
      <c r="L5">
        <v>2023</v>
      </c>
      <c r="M5">
        <v>2024</v>
      </c>
      <c r="N5">
        <v>2025</v>
      </c>
      <c r="P5" t="s">
        <v>136</v>
      </c>
      <c r="R5">
        <v>2026</v>
      </c>
      <c r="S5">
        <v>2027</v>
      </c>
      <c r="T5">
        <v>2028</v>
      </c>
    </row>
    <row r="6" spans="1:20">
      <c r="A6" s="3"/>
      <c r="B6" t="s">
        <v>18</v>
      </c>
      <c r="P6" t="s">
        <v>137</v>
      </c>
    </row>
    <row r="7" spans="1:20">
      <c r="A7" s="3"/>
    </row>
    <row r="8" spans="1:20">
      <c r="A8" s="1">
        <v>5</v>
      </c>
      <c r="B8" s="2" t="s">
        <v>25</v>
      </c>
      <c r="C8">
        <v>282</v>
      </c>
      <c r="D8">
        <v>326</v>
      </c>
      <c r="E8">
        <v>348</v>
      </c>
      <c r="F8">
        <v>377</v>
      </c>
      <c r="G8">
        <v>389</v>
      </c>
      <c r="H8">
        <v>410</v>
      </c>
      <c r="J8" s="97">
        <f t="shared" ref="J8:J39" si="0">D8/C8-1</f>
        <v>0.15602836879432624</v>
      </c>
      <c r="K8" s="97">
        <f t="shared" ref="K8:K39" si="1">E8/D8-1</f>
        <v>6.7484662576687171E-2</v>
      </c>
      <c r="L8" s="97">
        <f t="shared" ref="L8:L39" si="2">F8/E8-1</f>
        <v>8.3333333333333259E-2</v>
      </c>
      <c r="M8" s="97">
        <f t="shared" ref="M8:M39" si="3">G8/F8-1</f>
        <v>3.1830238726790361E-2</v>
      </c>
      <c r="N8" s="97">
        <f t="shared" ref="N8:N39" si="4">H8/G8-1</f>
        <v>5.3984575835475557E-2</v>
      </c>
      <c r="P8" s="97">
        <f t="shared" ref="P8:P39" si="5">(H8/C8-1)/5</f>
        <v>9.0780141843971623E-2</v>
      </c>
      <c r="R8">
        <f>MIN(IF($P8&lt;0,H8,ROUND(H8*(1+$P8),0)),SUM('2026-27'!G8:J8))</f>
        <v>447</v>
      </c>
      <c r="S8">
        <f>MIN(IF($P8&lt;0,R8,ROUND(R8*(1+$P8),0)),SUM('2027-28'!G8:J8))</f>
        <v>488</v>
      </c>
      <c r="T8">
        <f>MIN(IF($P8&lt;0,S8,ROUND(S8*(1+$P8),0)),SUM('2028-29'!G8:J8))</f>
        <v>532</v>
      </c>
    </row>
    <row r="9" spans="1:20">
      <c r="A9" s="3">
        <v>6</v>
      </c>
      <c r="B9" t="s">
        <v>26</v>
      </c>
      <c r="C9">
        <v>139</v>
      </c>
      <c r="D9">
        <v>141</v>
      </c>
      <c r="E9">
        <v>150</v>
      </c>
      <c r="F9">
        <v>146</v>
      </c>
      <c r="G9">
        <v>166</v>
      </c>
      <c r="H9">
        <v>179</v>
      </c>
      <c r="J9" s="97">
        <f t="shared" si="0"/>
        <v>1.4388489208633004E-2</v>
      </c>
      <c r="K9" s="97">
        <f t="shared" si="1"/>
        <v>6.3829787234042534E-2</v>
      </c>
      <c r="L9" s="97">
        <f t="shared" si="2"/>
        <v>-2.6666666666666616E-2</v>
      </c>
      <c r="M9" s="97">
        <f t="shared" si="3"/>
        <v>0.13698630136986312</v>
      </c>
      <c r="N9" s="97">
        <f t="shared" si="4"/>
        <v>7.8313253012048278E-2</v>
      </c>
      <c r="P9" s="97">
        <f t="shared" si="5"/>
        <v>5.755395683453237E-2</v>
      </c>
      <c r="R9">
        <f>MIN(IF($P9&lt;0,H9,ROUND(H9*(1+$P9),0)),SUM('2026-27'!G9:J9))</f>
        <v>189</v>
      </c>
      <c r="S9">
        <f>MIN(IF($P9&lt;0,R9,ROUND(R9*(1+$P9),0)),SUM('2027-28'!G9:J9))</f>
        <v>200</v>
      </c>
      <c r="T9">
        <f>MIN(IF($P9&lt;0,S9,ROUND(S9*(1+$P9),0)),SUM('2028-29'!G9:J9))</f>
        <v>212</v>
      </c>
    </row>
    <row r="10" spans="1:20">
      <c r="A10" s="3">
        <v>8</v>
      </c>
      <c r="B10" t="s">
        <v>27</v>
      </c>
      <c r="C10">
        <v>203</v>
      </c>
      <c r="D10">
        <v>206</v>
      </c>
      <c r="E10">
        <v>213</v>
      </c>
      <c r="F10">
        <v>216</v>
      </c>
      <c r="G10">
        <v>215</v>
      </c>
      <c r="H10">
        <v>224</v>
      </c>
      <c r="J10" s="97">
        <f t="shared" si="0"/>
        <v>1.4778325123152802E-2</v>
      </c>
      <c r="K10" s="97">
        <f t="shared" si="1"/>
        <v>3.398058252427183E-2</v>
      </c>
      <c r="L10" s="97">
        <f t="shared" si="2"/>
        <v>1.4084507042253502E-2</v>
      </c>
      <c r="M10" s="97">
        <f t="shared" si="3"/>
        <v>-4.6296296296296502E-3</v>
      </c>
      <c r="N10" s="97">
        <f t="shared" si="4"/>
        <v>4.1860465116279055E-2</v>
      </c>
      <c r="P10" s="97">
        <f t="shared" si="5"/>
        <v>2.0689655172413789E-2</v>
      </c>
      <c r="R10">
        <f>MIN(IF($P10&lt;0,H10,ROUND(H10*(1+$P10),0)),SUM('2026-27'!G10:J10))</f>
        <v>229</v>
      </c>
      <c r="S10">
        <f>MIN(IF($P10&lt;0,R10,ROUND(R10*(1+$P10),0)),SUM('2027-28'!G10:J10))</f>
        <v>234</v>
      </c>
      <c r="T10">
        <f>MIN(IF($P10&lt;0,S10,ROUND(S10*(1+$P10),0)),SUM('2028-29'!G10:J10))</f>
        <v>239</v>
      </c>
    </row>
    <row r="11" spans="1:20">
      <c r="A11" s="3">
        <v>10</v>
      </c>
      <c r="B11" t="s">
        <v>28</v>
      </c>
      <c r="C11">
        <v>35</v>
      </c>
      <c r="D11">
        <v>39</v>
      </c>
      <c r="E11">
        <v>43</v>
      </c>
      <c r="F11">
        <v>47</v>
      </c>
      <c r="G11">
        <v>54</v>
      </c>
      <c r="H11">
        <v>49</v>
      </c>
      <c r="J11" s="97">
        <f t="shared" si="0"/>
        <v>0.11428571428571432</v>
      </c>
      <c r="K11" s="97">
        <f t="shared" si="1"/>
        <v>0.10256410256410264</v>
      </c>
      <c r="L11" s="97">
        <f t="shared" si="2"/>
        <v>9.3023255813953432E-2</v>
      </c>
      <c r="M11" s="97">
        <f t="shared" si="3"/>
        <v>0.14893617021276606</v>
      </c>
      <c r="N11" s="97">
        <f t="shared" si="4"/>
        <v>-9.259259259259256E-2</v>
      </c>
      <c r="P11" s="97">
        <f t="shared" si="5"/>
        <v>7.9999999999999988E-2</v>
      </c>
      <c r="R11">
        <f>MIN(IF($P11&lt;0,H11,ROUND(H11*(1+$P11),0)),SUM('2026-27'!G11:J11))</f>
        <v>53</v>
      </c>
      <c r="S11">
        <f>MIN(IF($P11&lt;0,R11,ROUND(R11*(1+$P11),0)),SUM('2027-28'!G11:J11))</f>
        <v>57</v>
      </c>
      <c r="T11">
        <f>MIN(IF($P11&lt;0,S11,ROUND(S11*(1+$P11),0)),SUM('2028-29'!G11:J11))</f>
        <v>62</v>
      </c>
    </row>
    <row r="12" spans="1:20">
      <c r="A12" s="3">
        <v>19</v>
      </c>
      <c r="B12" t="s">
        <v>29</v>
      </c>
      <c r="C12">
        <v>54</v>
      </c>
      <c r="D12">
        <v>55</v>
      </c>
      <c r="E12">
        <v>66</v>
      </c>
      <c r="F12">
        <v>76</v>
      </c>
      <c r="G12">
        <v>83</v>
      </c>
      <c r="H12">
        <v>88</v>
      </c>
      <c r="J12" s="97">
        <f t="shared" si="0"/>
        <v>1.8518518518518601E-2</v>
      </c>
      <c r="K12" s="97">
        <f t="shared" si="1"/>
        <v>0.19999999999999996</v>
      </c>
      <c r="L12" s="97">
        <f t="shared" si="2"/>
        <v>0.1515151515151516</v>
      </c>
      <c r="M12" s="97">
        <f t="shared" si="3"/>
        <v>9.210526315789469E-2</v>
      </c>
      <c r="N12" s="97">
        <f t="shared" si="4"/>
        <v>6.024096385542177E-2</v>
      </c>
      <c r="P12" s="97">
        <f t="shared" si="5"/>
        <v>0.12592592592592591</v>
      </c>
      <c r="R12">
        <f>MIN(IF($P12&lt;0,H12,ROUND(H12*(1+$P12),0)),SUM('2026-27'!G12:J12))</f>
        <v>99</v>
      </c>
      <c r="S12">
        <f>MIN(IF($P12&lt;0,R12,ROUND(R12*(1+$P12),0)),SUM('2027-28'!G12:J12))</f>
        <v>111</v>
      </c>
      <c r="T12">
        <f>MIN(IF($P12&lt;0,S12,ROUND(S12*(1+$P12),0)),SUM('2028-29'!G12:J12))</f>
        <v>125</v>
      </c>
    </row>
    <row r="13" spans="1:20">
      <c r="A13" s="3">
        <v>20</v>
      </c>
      <c r="B13" t="s">
        <v>30</v>
      </c>
      <c r="C13">
        <v>208</v>
      </c>
      <c r="D13">
        <v>214</v>
      </c>
      <c r="E13">
        <v>242</v>
      </c>
      <c r="F13">
        <v>253</v>
      </c>
      <c r="G13">
        <v>253</v>
      </c>
      <c r="H13">
        <v>254</v>
      </c>
      <c r="J13" s="97">
        <f t="shared" si="0"/>
        <v>2.8846153846153744E-2</v>
      </c>
      <c r="K13" s="97">
        <f t="shared" si="1"/>
        <v>0.13084112149532712</v>
      </c>
      <c r="L13" s="97">
        <f t="shared" si="2"/>
        <v>4.5454545454545414E-2</v>
      </c>
      <c r="M13" s="97">
        <f t="shared" si="3"/>
        <v>0</v>
      </c>
      <c r="N13" s="97">
        <f t="shared" si="4"/>
        <v>3.9525691699604515E-3</v>
      </c>
      <c r="P13" s="97">
        <f t="shared" si="5"/>
        <v>4.4230769230769254E-2</v>
      </c>
      <c r="R13">
        <f>MIN(IF($P13&lt;0,H13,ROUND(H13*(1+$P13),0)),SUM('2026-27'!G13:J13))</f>
        <v>265</v>
      </c>
      <c r="S13">
        <f>MIN(IF($P13&lt;0,R13,ROUND(R13*(1+$P13),0)),SUM('2027-28'!G13:J13))</f>
        <v>277</v>
      </c>
      <c r="T13">
        <f>MIN(IF($P13&lt;0,S13,ROUND(S13*(1+$P13),0)),SUM('2028-29'!G13:J13))</f>
        <v>289</v>
      </c>
    </row>
    <row r="14" spans="1:20">
      <c r="A14" s="3">
        <v>22</v>
      </c>
      <c r="B14" t="s">
        <v>31</v>
      </c>
      <c r="C14">
        <v>341</v>
      </c>
      <c r="D14">
        <v>415</v>
      </c>
      <c r="E14">
        <v>452</v>
      </c>
      <c r="F14">
        <v>476</v>
      </c>
      <c r="G14">
        <v>546</v>
      </c>
      <c r="H14">
        <v>582</v>
      </c>
      <c r="J14" s="97">
        <f t="shared" si="0"/>
        <v>0.21700879765395897</v>
      </c>
      <c r="K14" s="97">
        <f t="shared" si="1"/>
        <v>8.9156626506024184E-2</v>
      </c>
      <c r="L14" s="97">
        <f t="shared" si="2"/>
        <v>5.3097345132743445E-2</v>
      </c>
      <c r="M14" s="97">
        <f t="shared" si="3"/>
        <v>0.14705882352941169</v>
      </c>
      <c r="N14" s="97">
        <f t="shared" si="4"/>
        <v>6.5934065934065922E-2</v>
      </c>
      <c r="P14" s="97">
        <f t="shared" si="5"/>
        <v>0.14134897360703813</v>
      </c>
      <c r="R14">
        <f>MIN(IF($P14&lt;0,H14,ROUND(H14*(1+$P14),0)),SUM('2026-27'!G14:J14))</f>
        <v>664</v>
      </c>
      <c r="S14">
        <f>MIN(IF($P14&lt;0,R14,ROUND(R14*(1+$P14),0)),SUM('2027-28'!G14:J14))</f>
        <v>758</v>
      </c>
      <c r="T14">
        <f>MIN(IF($P14&lt;0,S14,ROUND(S14*(1+$P14),0)),SUM('2028-29'!G14:J14))</f>
        <v>865</v>
      </c>
    </row>
    <row r="15" spans="1:20">
      <c r="A15" s="3">
        <v>23</v>
      </c>
      <c r="B15" t="s">
        <v>32</v>
      </c>
      <c r="C15">
        <v>1067</v>
      </c>
      <c r="D15">
        <v>1163</v>
      </c>
      <c r="E15">
        <v>1274</v>
      </c>
      <c r="F15">
        <v>1436</v>
      </c>
      <c r="G15">
        <v>1517</v>
      </c>
      <c r="H15">
        <v>1611</v>
      </c>
      <c r="J15" s="97">
        <f t="shared" si="0"/>
        <v>8.997188378631682E-2</v>
      </c>
      <c r="K15" s="97">
        <f t="shared" si="1"/>
        <v>9.5442820292347408E-2</v>
      </c>
      <c r="L15" s="97">
        <f t="shared" si="2"/>
        <v>0.12715855572998436</v>
      </c>
      <c r="M15" s="97">
        <f t="shared" si="3"/>
        <v>5.6406685236768839E-2</v>
      </c>
      <c r="N15" s="97">
        <f t="shared" si="4"/>
        <v>6.1964403427818171E-2</v>
      </c>
      <c r="P15" s="97">
        <f t="shared" si="5"/>
        <v>0.10196813495782568</v>
      </c>
      <c r="R15">
        <f>MIN(IF($P15&lt;0,H15,ROUND(H15*(1+$P15),0)),SUM('2026-27'!G15:J15))</f>
        <v>1775</v>
      </c>
      <c r="S15">
        <f>MIN(IF($P15&lt;0,R15,ROUND(R15*(1+$P15),0)),SUM('2027-28'!G15:J15))</f>
        <v>1956</v>
      </c>
      <c r="T15">
        <f>MIN(IF($P15&lt;0,S15,ROUND(S15*(1+$P15),0)),SUM('2028-29'!G15:J15))</f>
        <v>2155</v>
      </c>
    </row>
    <row r="16" spans="1:20">
      <c r="A16" s="3">
        <v>27</v>
      </c>
      <c r="B16" t="s">
        <v>33</v>
      </c>
      <c r="C16">
        <v>169</v>
      </c>
      <c r="D16">
        <v>174</v>
      </c>
      <c r="E16">
        <v>198</v>
      </c>
      <c r="F16">
        <v>227</v>
      </c>
      <c r="G16">
        <v>249</v>
      </c>
      <c r="H16">
        <v>259</v>
      </c>
      <c r="J16" s="97">
        <f t="shared" si="0"/>
        <v>2.9585798816567976E-2</v>
      </c>
      <c r="K16" s="97">
        <f t="shared" si="1"/>
        <v>0.13793103448275867</v>
      </c>
      <c r="L16" s="97">
        <f t="shared" si="2"/>
        <v>0.14646464646464641</v>
      </c>
      <c r="M16" s="97">
        <f t="shared" si="3"/>
        <v>9.6916299559471453E-2</v>
      </c>
      <c r="N16" s="97">
        <f t="shared" si="4"/>
        <v>4.016064257028118E-2</v>
      </c>
      <c r="P16" s="97">
        <f t="shared" si="5"/>
        <v>0.10650887573964499</v>
      </c>
      <c r="R16">
        <f>MIN(IF($P16&lt;0,H16,ROUND(H16*(1+$P16),0)),SUM('2026-27'!G16:J16))</f>
        <v>287</v>
      </c>
      <c r="S16">
        <f>MIN(IF($P16&lt;0,R16,ROUND(R16*(1+$P16),0)),SUM('2027-28'!G16:J16))</f>
        <v>318</v>
      </c>
      <c r="T16">
        <f>MIN(IF($P16&lt;0,S16,ROUND(S16*(1+$P16),0)),SUM('2028-29'!G16:J16))</f>
        <v>352</v>
      </c>
    </row>
    <row r="17" spans="1:20">
      <c r="A17" s="3">
        <v>28</v>
      </c>
      <c r="B17" t="s">
        <v>34</v>
      </c>
      <c r="C17">
        <v>160</v>
      </c>
      <c r="D17">
        <v>188</v>
      </c>
      <c r="E17">
        <v>227</v>
      </c>
      <c r="F17">
        <v>262</v>
      </c>
      <c r="G17">
        <v>278</v>
      </c>
      <c r="H17">
        <v>282</v>
      </c>
      <c r="J17" s="97">
        <f t="shared" si="0"/>
        <v>0.17500000000000004</v>
      </c>
      <c r="K17" s="97">
        <f t="shared" si="1"/>
        <v>0.20744680851063824</v>
      </c>
      <c r="L17" s="97">
        <f t="shared" si="2"/>
        <v>0.15418502202643181</v>
      </c>
      <c r="M17" s="97">
        <f t="shared" si="3"/>
        <v>6.1068702290076438E-2</v>
      </c>
      <c r="N17" s="97">
        <f t="shared" si="4"/>
        <v>1.4388489208633004E-2</v>
      </c>
      <c r="P17" s="97">
        <f t="shared" si="5"/>
        <v>0.1525</v>
      </c>
      <c r="R17">
        <f>MIN(IF($P17&lt;0,H17,ROUND(H17*(1+$P17),0)),SUM('2026-27'!G17:J17))</f>
        <v>325</v>
      </c>
      <c r="S17">
        <f>MIN(IF($P17&lt;0,R17,ROUND(R17*(1+$P17),0)),SUM('2027-28'!G17:J17))</f>
        <v>375</v>
      </c>
      <c r="T17">
        <f>MIN(IF($P17&lt;0,S17,ROUND(S17*(1+$P17),0)),SUM('2028-29'!G17:J17))</f>
        <v>432</v>
      </c>
    </row>
    <row r="18" spans="1:20">
      <c r="A18" s="3">
        <v>33</v>
      </c>
      <c r="B18" t="s">
        <v>35</v>
      </c>
      <c r="C18">
        <v>725</v>
      </c>
      <c r="D18">
        <v>821</v>
      </c>
      <c r="E18">
        <v>899</v>
      </c>
      <c r="F18">
        <v>971</v>
      </c>
      <c r="G18">
        <v>1059</v>
      </c>
      <c r="H18">
        <v>1188</v>
      </c>
      <c r="J18" s="97">
        <f t="shared" si="0"/>
        <v>0.13241379310344836</v>
      </c>
      <c r="K18" s="97">
        <f t="shared" si="1"/>
        <v>9.5006090133982868E-2</v>
      </c>
      <c r="L18" s="97">
        <f t="shared" si="2"/>
        <v>8.0088987764182384E-2</v>
      </c>
      <c r="M18" s="97">
        <f t="shared" si="3"/>
        <v>9.0628218331616939E-2</v>
      </c>
      <c r="N18" s="97">
        <f t="shared" si="4"/>
        <v>0.12181303116147313</v>
      </c>
      <c r="P18" s="97">
        <f t="shared" si="5"/>
        <v>0.12772413793103449</v>
      </c>
      <c r="R18">
        <f>MIN(IF($P18&lt;0,H18,ROUND(H18*(1+$P18),0)),SUM('2026-27'!G18:J18))</f>
        <v>1340</v>
      </c>
      <c r="S18">
        <f>MIN(IF($P18&lt;0,R18,ROUND(R18*(1+$P18),0)),SUM('2027-28'!G18:J18))</f>
        <v>1511</v>
      </c>
      <c r="T18">
        <f>MIN(IF($P18&lt;0,S18,ROUND(S18*(1+$P18),0)),SUM('2028-29'!G18:J18))</f>
        <v>1704</v>
      </c>
    </row>
    <row r="19" spans="1:20">
      <c r="A19" s="3">
        <v>34</v>
      </c>
      <c r="B19" t="s">
        <v>36</v>
      </c>
      <c r="C19">
        <v>772</v>
      </c>
      <c r="D19">
        <v>856</v>
      </c>
      <c r="E19">
        <v>936</v>
      </c>
      <c r="F19">
        <v>971</v>
      </c>
      <c r="G19">
        <v>1065</v>
      </c>
      <c r="H19">
        <v>1233</v>
      </c>
      <c r="J19" s="97">
        <f t="shared" si="0"/>
        <v>0.10880829015544036</v>
      </c>
      <c r="K19" s="97">
        <f t="shared" si="1"/>
        <v>9.3457943925233655E-2</v>
      </c>
      <c r="L19" s="97">
        <f t="shared" si="2"/>
        <v>3.7393162393162482E-2</v>
      </c>
      <c r="M19" s="97">
        <f t="shared" si="3"/>
        <v>9.6807415036045397E-2</v>
      </c>
      <c r="N19" s="97">
        <f t="shared" si="4"/>
        <v>0.15774647887323945</v>
      </c>
      <c r="P19" s="97">
        <f t="shared" si="5"/>
        <v>0.11943005181347148</v>
      </c>
      <c r="R19">
        <f>MIN(IF($P19&lt;0,H19,ROUND(H19*(1+$P19),0)),SUM('2026-27'!G19:J19))</f>
        <v>1380</v>
      </c>
      <c r="S19">
        <f>MIN(IF($P19&lt;0,R19,ROUND(R19*(1+$P19),0)),SUM('2027-28'!G19:J19))</f>
        <v>1545</v>
      </c>
      <c r="T19">
        <f>MIN(IF($P19&lt;0,S19,ROUND(S19*(1+$P19),0)),SUM('2028-29'!G19:J19))</f>
        <v>1730</v>
      </c>
    </row>
    <row r="20" spans="1:20">
      <c r="A20" s="3">
        <v>35</v>
      </c>
      <c r="B20" t="s">
        <v>37</v>
      </c>
      <c r="C20">
        <v>1062</v>
      </c>
      <c r="D20">
        <v>1138</v>
      </c>
      <c r="E20">
        <v>1245</v>
      </c>
      <c r="F20">
        <v>1383</v>
      </c>
      <c r="G20">
        <v>1546</v>
      </c>
      <c r="H20">
        <v>1713</v>
      </c>
      <c r="J20" s="97">
        <f t="shared" si="0"/>
        <v>7.1563088512241135E-2</v>
      </c>
      <c r="K20" s="97">
        <f t="shared" si="1"/>
        <v>9.4024604569419967E-2</v>
      </c>
      <c r="L20" s="97">
        <f t="shared" si="2"/>
        <v>0.11084337349397599</v>
      </c>
      <c r="M20" s="97">
        <f t="shared" si="3"/>
        <v>0.11785972523499644</v>
      </c>
      <c r="N20" s="97">
        <f t="shared" si="4"/>
        <v>0.10802069857697294</v>
      </c>
      <c r="P20" s="97">
        <f t="shared" si="5"/>
        <v>0.12259887005649719</v>
      </c>
      <c r="R20">
        <f>MIN(IF($P20&lt;0,H20,ROUND(H20*(1+$P20),0)),SUM('2026-27'!G20:J20))</f>
        <v>1923</v>
      </c>
      <c r="S20">
        <f>MIN(IF($P20&lt;0,R20,ROUND(R20*(1+$P20),0)),SUM('2027-28'!G20:J20))</f>
        <v>2159</v>
      </c>
      <c r="T20">
        <f>MIN(IF($P20&lt;0,S20,ROUND(S20*(1+$P20),0)),SUM('2028-29'!G20:J20))</f>
        <v>2424</v>
      </c>
    </row>
    <row r="21" spans="1:20">
      <c r="A21" s="3">
        <v>36</v>
      </c>
      <c r="B21" t="s">
        <v>38</v>
      </c>
      <c r="C21">
        <v>3659</v>
      </c>
      <c r="D21">
        <v>3825</v>
      </c>
      <c r="E21">
        <v>3964</v>
      </c>
      <c r="F21">
        <v>4224</v>
      </c>
      <c r="G21">
        <v>4510</v>
      </c>
      <c r="H21">
        <v>4885</v>
      </c>
      <c r="J21" s="97">
        <f t="shared" si="0"/>
        <v>4.5367586772342205E-2</v>
      </c>
      <c r="K21" s="97">
        <f t="shared" si="1"/>
        <v>3.6339869281045711E-2</v>
      </c>
      <c r="L21" s="97">
        <f t="shared" si="2"/>
        <v>6.5590312815338114E-2</v>
      </c>
      <c r="M21" s="97">
        <f t="shared" si="3"/>
        <v>6.7708333333333259E-2</v>
      </c>
      <c r="N21" s="97">
        <f t="shared" si="4"/>
        <v>8.314855875831495E-2</v>
      </c>
      <c r="P21" s="97">
        <f t="shared" si="5"/>
        <v>6.7012845039628302E-2</v>
      </c>
      <c r="R21">
        <f>MIN(IF($P21&lt;0,H21,ROUND(H21*(1+$P21),0)),SUM('2026-27'!G21:J21))</f>
        <v>5212</v>
      </c>
      <c r="S21">
        <f>MIN(IF($P21&lt;0,R21,ROUND(R21*(1+$P21),0)),SUM('2027-28'!G21:J21))</f>
        <v>5561</v>
      </c>
      <c r="T21">
        <f>MIN(IF($P21&lt;0,S21,ROUND(S21*(1+$P21),0)),SUM('2028-29'!G21:J21))</f>
        <v>5934</v>
      </c>
    </row>
    <row r="22" spans="1:20">
      <c r="A22" s="3">
        <v>37</v>
      </c>
      <c r="B22" t="s">
        <v>39</v>
      </c>
      <c r="C22">
        <v>750</v>
      </c>
      <c r="D22">
        <v>776</v>
      </c>
      <c r="E22">
        <v>808</v>
      </c>
      <c r="F22">
        <v>826</v>
      </c>
      <c r="G22">
        <v>896</v>
      </c>
      <c r="H22">
        <v>919</v>
      </c>
      <c r="J22" s="97">
        <f t="shared" si="0"/>
        <v>3.4666666666666623E-2</v>
      </c>
      <c r="K22" s="97">
        <f t="shared" si="1"/>
        <v>4.1237113402061931E-2</v>
      </c>
      <c r="L22" s="97">
        <f t="shared" si="2"/>
        <v>2.2277227722772297E-2</v>
      </c>
      <c r="M22" s="97">
        <f t="shared" si="3"/>
        <v>8.4745762711864403E-2</v>
      </c>
      <c r="N22" s="97">
        <f t="shared" si="4"/>
        <v>2.5669642857142794E-2</v>
      </c>
      <c r="P22" s="97">
        <f t="shared" si="5"/>
        <v>4.5066666666666678E-2</v>
      </c>
      <c r="R22">
        <f>MIN(IF($P22&lt;0,H22,ROUND(H22*(1+$P22),0)),SUM('2026-27'!G22:J22))</f>
        <v>960</v>
      </c>
      <c r="S22">
        <f>MIN(IF($P22&lt;0,R22,ROUND(R22*(1+$P22),0)),SUM('2027-28'!G22:J22))</f>
        <v>1003</v>
      </c>
      <c r="T22">
        <f>MIN(IF($P22&lt;0,S22,ROUND(S22*(1+$P22),0)),SUM('2028-29'!G22:J22))</f>
        <v>1048</v>
      </c>
    </row>
    <row r="23" spans="1:20">
      <c r="A23" s="3">
        <v>38</v>
      </c>
      <c r="B23" t="s">
        <v>40</v>
      </c>
      <c r="C23">
        <v>781</v>
      </c>
      <c r="D23">
        <v>855</v>
      </c>
      <c r="E23">
        <v>927</v>
      </c>
      <c r="F23">
        <v>1011</v>
      </c>
      <c r="G23">
        <v>1114</v>
      </c>
      <c r="H23">
        <v>1237</v>
      </c>
      <c r="J23" s="97">
        <f t="shared" si="0"/>
        <v>9.4750320102432672E-2</v>
      </c>
      <c r="K23" s="97">
        <f t="shared" si="1"/>
        <v>8.4210526315789513E-2</v>
      </c>
      <c r="L23" s="97">
        <f t="shared" si="2"/>
        <v>9.061488673139162E-2</v>
      </c>
      <c r="M23" s="97">
        <f t="shared" si="3"/>
        <v>0.10187932739861516</v>
      </c>
      <c r="N23" s="97">
        <f t="shared" si="4"/>
        <v>0.11041292639138245</v>
      </c>
      <c r="P23" s="97">
        <f t="shared" si="5"/>
        <v>0.11677336747759282</v>
      </c>
      <c r="R23">
        <f>MIN(IF($P23&lt;0,H23,ROUND(H23*(1+$P23),0)),SUM('2026-27'!G23:J23))</f>
        <v>1381</v>
      </c>
      <c r="S23">
        <f>MIN(IF($P23&lt;0,R23,ROUND(R23*(1+$P23),0)),SUM('2027-28'!G23:J23))</f>
        <v>1542</v>
      </c>
      <c r="T23">
        <f>MIN(IF($P23&lt;0,S23,ROUND(S23*(1+$P23),0)),SUM('2028-29'!G23:J23))</f>
        <v>1722</v>
      </c>
    </row>
    <row r="24" spans="1:20">
      <c r="A24" s="3">
        <v>39</v>
      </c>
      <c r="B24" t="s">
        <v>41</v>
      </c>
      <c r="C24">
        <v>2171</v>
      </c>
      <c r="D24">
        <v>2311</v>
      </c>
      <c r="E24">
        <v>2458</v>
      </c>
      <c r="F24">
        <v>2637</v>
      </c>
      <c r="G24">
        <v>2841</v>
      </c>
      <c r="H24">
        <v>3175</v>
      </c>
      <c r="J24" s="97">
        <f t="shared" si="0"/>
        <v>6.4486411791800924E-2</v>
      </c>
      <c r="K24" s="97">
        <f t="shared" si="1"/>
        <v>6.3608827347468644E-2</v>
      </c>
      <c r="L24" s="97">
        <f t="shared" si="2"/>
        <v>7.2823433685923478E-2</v>
      </c>
      <c r="M24" s="97">
        <f t="shared" si="3"/>
        <v>7.7360637087599438E-2</v>
      </c>
      <c r="N24" s="97">
        <f t="shared" si="4"/>
        <v>0.11756423794438575</v>
      </c>
      <c r="P24" s="97">
        <f t="shared" si="5"/>
        <v>9.2491939198526024E-2</v>
      </c>
      <c r="R24">
        <f>MIN(IF($P24&lt;0,H24,ROUND(H24*(1+$P24),0)),SUM('2026-27'!G24:J24))</f>
        <v>3469</v>
      </c>
      <c r="S24">
        <f>MIN(IF($P24&lt;0,R24,ROUND(R24*(1+$P24),0)),SUM('2027-28'!G24:J24))</f>
        <v>3790</v>
      </c>
      <c r="T24">
        <f>MIN(IF($P24&lt;0,S24,ROUND(S24*(1+$P24),0)),SUM('2028-29'!G24:J24))</f>
        <v>4141</v>
      </c>
    </row>
    <row r="25" spans="1:20">
      <c r="A25" s="3">
        <v>40</v>
      </c>
      <c r="B25" t="s">
        <v>42</v>
      </c>
      <c r="C25">
        <v>294</v>
      </c>
      <c r="D25">
        <v>334</v>
      </c>
      <c r="E25">
        <v>343</v>
      </c>
      <c r="F25">
        <v>389</v>
      </c>
      <c r="G25">
        <v>454</v>
      </c>
      <c r="H25">
        <v>514</v>
      </c>
      <c r="J25" s="97">
        <f t="shared" si="0"/>
        <v>0.13605442176870741</v>
      </c>
      <c r="K25" s="97">
        <f t="shared" si="1"/>
        <v>2.6946107784431073E-2</v>
      </c>
      <c r="L25" s="97">
        <f t="shared" si="2"/>
        <v>0.13411078717201175</v>
      </c>
      <c r="M25" s="97">
        <f t="shared" si="3"/>
        <v>0.16709511568123392</v>
      </c>
      <c r="N25" s="97">
        <f t="shared" si="4"/>
        <v>0.13215859030836996</v>
      </c>
      <c r="P25" s="97">
        <f t="shared" si="5"/>
        <v>0.14965986394557823</v>
      </c>
      <c r="R25">
        <f>MIN(IF($P25&lt;0,H25,ROUND(H25*(1+$P25),0)),SUM('2026-27'!G25:J25))</f>
        <v>591</v>
      </c>
      <c r="S25">
        <f>MIN(IF($P25&lt;0,R25,ROUND(R25*(1+$P25),0)),SUM('2027-28'!G25:J25))</f>
        <v>679</v>
      </c>
      <c r="T25">
        <f>MIN(IF($P25&lt;0,S25,ROUND(S25*(1+$P25),0)),SUM('2028-29'!G25:J25))</f>
        <v>781</v>
      </c>
    </row>
    <row r="26" spans="1:20">
      <c r="A26" s="3">
        <v>41</v>
      </c>
      <c r="B26" t="s">
        <v>43</v>
      </c>
      <c r="C26">
        <v>1051</v>
      </c>
      <c r="D26">
        <v>1132</v>
      </c>
      <c r="E26">
        <v>1239</v>
      </c>
      <c r="F26">
        <v>1297</v>
      </c>
      <c r="G26">
        <v>1435</v>
      </c>
      <c r="H26">
        <v>1608</v>
      </c>
      <c r="J26" s="97">
        <f t="shared" si="0"/>
        <v>7.7069457659372009E-2</v>
      </c>
      <c r="K26" s="97">
        <f t="shared" si="1"/>
        <v>9.4522968197879864E-2</v>
      </c>
      <c r="L26" s="97">
        <f t="shared" si="2"/>
        <v>4.6811945117029907E-2</v>
      </c>
      <c r="M26" s="97">
        <f t="shared" si="3"/>
        <v>0.10639938319198139</v>
      </c>
      <c r="N26" s="97">
        <f t="shared" si="4"/>
        <v>0.12055749128919868</v>
      </c>
      <c r="P26" s="97">
        <f t="shared" si="5"/>
        <v>0.10599429115128448</v>
      </c>
      <c r="R26">
        <f>MIN(IF($P26&lt;0,H26,ROUND(H26*(1+$P26),0)),SUM('2026-27'!G26:J26))</f>
        <v>1778</v>
      </c>
      <c r="S26">
        <f>MIN(IF($P26&lt;0,R26,ROUND(R26*(1+$P26),0)),SUM('2027-28'!G26:J26))</f>
        <v>1966</v>
      </c>
      <c r="T26">
        <f>MIN(IF($P26&lt;0,S26,ROUND(S26*(1+$P26),0)),SUM('2028-29'!G26:J26))</f>
        <v>2174</v>
      </c>
    </row>
    <row r="27" spans="1:20">
      <c r="A27" s="3">
        <v>42</v>
      </c>
      <c r="B27" t="s">
        <v>44</v>
      </c>
      <c r="C27">
        <v>795</v>
      </c>
      <c r="D27">
        <v>872</v>
      </c>
      <c r="E27">
        <v>959</v>
      </c>
      <c r="F27">
        <v>1053</v>
      </c>
      <c r="G27">
        <v>1169</v>
      </c>
      <c r="H27">
        <v>1299</v>
      </c>
      <c r="J27" s="97">
        <f t="shared" si="0"/>
        <v>9.6855345911949664E-2</v>
      </c>
      <c r="K27" s="97">
        <f t="shared" si="1"/>
        <v>9.9770642201834958E-2</v>
      </c>
      <c r="L27" s="97">
        <f t="shared" si="2"/>
        <v>9.8018769551616369E-2</v>
      </c>
      <c r="M27" s="97">
        <f t="shared" si="3"/>
        <v>0.11016144349477686</v>
      </c>
      <c r="N27" s="97">
        <f t="shared" si="4"/>
        <v>0.11120615911035081</v>
      </c>
      <c r="P27" s="97">
        <f t="shared" si="5"/>
        <v>0.1267924528301887</v>
      </c>
      <c r="R27">
        <f>MIN(IF($P27&lt;0,H27,ROUND(H27*(1+$P27),0)),SUM('2026-27'!G27:J27))</f>
        <v>1464</v>
      </c>
      <c r="S27">
        <f>MIN(IF($P27&lt;0,R27,ROUND(R27*(1+$P27),0)),SUM('2027-28'!G27:J27))</f>
        <v>1650</v>
      </c>
      <c r="T27">
        <f>MIN(IF($P27&lt;0,S27,ROUND(S27*(1+$P27),0)),SUM('2028-29'!G27:J27))</f>
        <v>1859</v>
      </c>
    </row>
    <row r="28" spans="1:20">
      <c r="A28" s="3">
        <v>43</v>
      </c>
      <c r="B28" t="s">
        <v>45</v>
      </c>
      <c r="C28">
        <v>1258</v>
      </c>
      <c r="D28">
        <v>1352</v>
      </c>
      <c r="E28">
        <v>1446</v>
      </c>
      <c r="F28">
        <v>1563</v>
      </c>
      <c r="G28">
        <v>1671</v>
      </c>
      <c r="H28">
        <v>1824</v>
      </c>
      <c r="J28" s="97">
        <f t="shared" si="0"/>
        <v>7.4721780604133592E-2</v>
      </c>
      <c r="K28" s="97">
        <f t="shared" si="1"/>
        <v>6.9526627218934989E-2</v>
      </c>
      <c r="L28" s="97">
        <f t="shared" si="2"/>
        <v>8.0912863070539354E-2</v>
      </c>
      <c r="M28" s="97">
        <f t="shared" si="3"/>
        <v>6.909788867562372E-2</v>
      </c>
      <c r="N28" s="97">
        <f t="shared" si="4"/>
        <v>9.1561938958707456E-2</v>
      </c>
      <c r="P28" s="97">
        <f t="shared" si="5"/>
        <v>8.9984101748807624E-2</v>
      </c>
      <c r="R28">
        <f>MIN(IF($P28&lt;0,H28,ROUND(H28*(1+$P28),0)),SUM('2026-27'!G28:J28))</f>
        <v>1988</v>
      </c>
      <c r="S28">
        <f>MIN(IF($P28&lt;0,R28,ROUND(R28*(1+$P28),0)),SUM('2027-28'!G28:J28))</f>
        <v>2167</v>
      </c>
      <c r="T28">
        <f>MIN(IF($P28&lt;0,S28,ROUND(S28*(1+$P28),0)),SUM('2028-29'!G28:J28))</f>
        <v>2362</v>
      </c>
    </row>
    <row r="29" spans="1:20">
      <c r="A29" s="3">
        <v>44</v>
      </c>
      <c r="B29" t="s">
        <v>46</v>
      </c>
      <c r="C29">
        <v>566</v>
      </c>
      <c r="D29">
        <v>621</v>
      </c>
      <c r="E29">
        <v>659</v>
      </c>
      <c r="F29">
        <v>716</v>
      </c>
      <c r="G29">
        <v>796</v>
      </c>
      <c r="H29">
        <v>887</v>
      </c>
      <c r="J29" s="97">
        <f t="shared" si="0"/>
        <v>9.7173144876325113E-2</v>
      </c>
      <c r="K29" s="97">
        <f t="shared" si="1"/>
        <v>6.1191626409017763E-2</v>
      </c>
      <c r="L29" s="97">
        <f t="shared" si="2"/>
        <v>8.6494688922609919E-2</v>
      </c>
      <c r="M29" s="97">
        <f t="shared" si="3"/>
        <v>0.1117318435754191</v>
      </c>
      <c r="N29" s="97">
        <f t="shared" si="4"/>
        <v>0.11432160804020097</v>
      </c>
      <c r="P29" s="97">
        <f t="shared" si="5"/>
        <v>0.11342756183745584</v>
      </c>
      <c r="R29">
        <f>MIN(IF($P29&lt;0,H29,ROUND(H29*(1+$P29),0)),SUM('2026-27'!G29:J29))</f>
        <v>988</v>
      </c>
      <c r="S29">
        <f>MIN(IF($P29&lt;0,R29,ROUND(R29*(1+$P29),0)),SUM('2027-28'!G29:J29))</f>
        <v>1100</v>
      </c>
      <c r="T29">
        <f>MIN(IF($P29&lt;0,S29,ROUND(S29*(1+$P29),0)),SUM('2028-29'!G29:J29))</f>
        <v>1225</v>
      </c>
    </row>
    <row r="30" spans="1:20">
      <c r="A30" s="3">
        <v>45</v>
      </c>
      <c r="B30" t="s">
        <v>47</v>
      </c>
      <c r="C30">
        <v>219</v>
      </c>
      <c r="D30">
        <v>203</v>
      </c>
      <c r="E30">
        <v>242</v>
      </c>
      <c r="F30">
        <v>267</v>
      </c>
      <c r="G30">
        <v>273</v>
      </c>
      <c r="H30">
        <v>286</v>
      </c>
      <c r="J30" s="97">
        <f t="shared" si="0"/>
        <v>-7.3059360730593603E-2</v>
      </c>
      <c r="K30" s="97">
        <f t="shared" si="1"/>
        <v>0.19211822660098532</v>
      </c>
      <c r="L30" s="97">
        <f t="shared" si="2"/>
        <v>0.10330578512396693</v>
      </c>
      <c r="M30" s="97">
        <f t="shared" si="3"/>
        <v>2.2471910112359605E-2</v>
      </c>
      <c r="N30" s="97">
        <f t="shared" si="4"/>
        <v>4.7619047619047672E-2</v>
      </c>
      <c r="P30" s="97">
        <f t="shared" si="5"/>
        <v>6.1187214611872154E-2</v>
      </c>
      <c r="R30">
        <f>MIN(IF($P30&lt;0,H30,ROUND(H30*(1+$P30),0)),SUM('2026-27'!G30:J30))</f>
        <v>303</v>
      </c>
      <c r="S30">
        <f>MIN(IF($P30&lt;0,R30,ROUND(R30*(1+$P30),0)),SUM('2027-28'!G30:J30))</f>
        <v>322</v>
      </c>
      <c r="T30">
        <f>MIN(IF($P30&lt;0,S30,ROUND(S30*(1+$P30),0)),SUM('2028-29'!G30:J30))</f>
        <v>342</v>
      </c>
    </row>
    <row r="31" spans="1:20">
      <c r="A31" s="3">
        <v>46</v>
      </c>
      <c r="B31" t="s">
        <v>48</v>
      </c>
      <c r="C31">
        <v>229</v>
      </c>
      <c r="D31">
        <v>247</v>
      </c>
      <c r="E31">
        <v>270</v>
      </c>
      <c r="F31">
        <v>264</v>
      </c>
      <c r="G31">
        <v>276</v>
      </c>
      <c r="H31">
        <v>290</v>
      </c>
      <c r="J31" s="97">
        <f t="shared" si="0"/>
        <v>7.8602620087336206E-2</v>
      </c>
      <c r="K31" s="97">
        <f t="shared" si="1"/>
        <v>9.3117408906882693E-2</v>
      </c>
      <c r="L31" s="97">
        <f t="shared" si="2"/>
        <v>-2.2222222222222254E-2</v>
      </c>
      <c r="M31" s="97">
        <f t="shared" si="3"/>
        <v>4.5454545454545414E-2</v>
      </c>
      <c r="N31" s="97">
        <f t="shared" si="4"/>
        <v>5.0724637681159424E-2</v>
      </c>
      <c r="P31" s="97">
        <f t="shared" si="5"/>
        <v>5.3275109170305687E-2</v>
      </c>
      <c r="R31">
        <f>MIN(IF($P31&lt;0,H31,ROUND(H31*(1+$P31),0)),SUM('2026-27'!G31:J31))</f>
        <v>305</v>
      </c>
      <c r="S31">
        <f>MIN(IF($P31&lt;0,R31,ROUND(R31*(1+$P31),0)),SUM('2027-28'!G31:J31))</f>
        <v>321</v>
      </c>
      <c r="T31">
        <f>MIN(IF($P31&lt;0,S31,ROUND(S31*(1+$P31),0)),SUM('2028-29'!G31:J31))</f>
        <v>338</v>
      </c>
    </row>
    <row r="32" spans="1:20">
      <c r="A32" s="3">
        <v>47</v>
      </c>
      <c r="B32" t="s">
        <v>49</v>
      </c>
      <c r="C32">
        <v>255</v>
      </c>
      <c r="D32">
        <v>274</v>
      </c>
      <c r="E32">
        <v>300</v>
      </c>
      <c r="F32">
        <v>333</v>
      </c>
      <c r="G32">
        <v>348</v>
      </c>
      <c r="H32">
        <v>369</v>
      </c>
      <c r="J32" s="97">
        <f t="shared" si="0"/>
        <v>7.4509803921568585E-2</v>
      </c>
      <c r="K32" s="97">
        <f t="shared" si="1"/>
        <v>9.4890510948905105E-2</v>
      </c>
      <c r="L32" s="97">
        <f t="shared" si="2"/>
        <v>0.1100000000000001</v>
      </c>
      <c r="M32" s="97">
        <f t="shared" si="3"/>
        <v>4.5045045045045029E-2</v>
      </c>
      <c r="N32" s="97">
        <f t="shared" si="4"/>
        <v>6.0344827586206851E-2</v>
      </c>
      <c r="P32" s="97">
        <f t="shared" si="5"/>
        <v>8.9411764705882343E-2</v>
      </c>
      <c r="R32">
        <f>MIN(IF($P32&lt;0,H32,ROUND(H32*(1+$P32),0)),SUM('2026-27'!G32:J32))</f>
        <v>402</v>
      </c>
      <c r="S32">
        <f>MIN(IF($P32&lt;0,R32,ROUND(R32*(1+$P32),0)),SUM('2027-28'!G32:J32))</f>
        <v>438</v>
      </c>
      <c r="T32">
        <f>MIN(IF($P32&lt;0,S32,ROUND(S32*(1+$P32),0)),SUM('2028-29'!G32:J32))</f>
        <v>477</v>
      </c>
    </row>
    <row r="33" spans="1:20">
      <c r="A33" s="3">
        <v>48</v>
      </c>
      <c r="B33" t="s">
        <v>50</v>
      </c>
      <c r="C33">
        <v>183</v>
      </c>
      <c r="D33">
        <v>216</v>
      </c>
      <c r="E33">
        <v>219</v>
      </c>
      <c r="F33">
        <v>248</v>
      </c>
      <c r="G33">
        <v>273</v>
      </c>
      <c r="H33">
        <v>322</v>
      </c>
      <c r="J33" s="97">
        <f t="shared" si="0"/>
        <v>0.18032786885245899</v>
      </c>
      <c r="K33" s="97">
        <f t="shared" si="1"/>
        <v>1.388888888888884E-2</v>
      </c>
      <c r="L33" s="97">
        <f t="shared" si="2"/>
        <v>0.13242009132420085</v>
      </c>
      <c r="M33" s="97">
        <f t="shared" si="3"/>
        <v>0.10080645161290325</v>
      </c>
      <c r="N33" s="97">
        <f t="shared" si="4"/>
        <v>0.17948717948717952</v>
      </c>
      <c r="P33" s="97">
        <f t="shared" si="5"/>
        <v>0.15191256830601091</v>
      </c>
      <c r="R33">
        <f>MIN(IF($P33&lt;0,H33,ROUND(H33*(1+$P33),0)),SUM('2026-27'!G33:J33))</f>
        <v>371</v>
      </c>
      <c r="S33">
        <f>MIN(IF($P33&lt;0,R33,ROUND(R33*(1+$P33),0)),SUM('2027-28'!G33:J33))</f>
        <v>427</v>
      </c>
      <c r="T33">
        <f>MIN(IF($P33&lt;0,S33,ROUND(S33*(1+$P33),0)),SUM('2028-29'!G33:J33))</f>
        <v>492</v>
      </c>
    </row>
    <row r="34" spans="1:20">
      <c r="A34" s="3">
        <v>49</v>
      </c>
      <c r="B34" t="s">
        <v>51</v>
      </c>
      <c r="C34">
        <v>12</v>
      </c>
      <c r="D34">
        <v>14</v>
      </c>
      <c r="E34">
        <v>13</v>
      </c>
      <c r="F34">
        <v>17</v>
      </c>
      <c r="G34">
        <v>17</v>
      </c>
      <c r="H34">
        <v>12</v>
      </c>
      <c r="J34" s="97">
        <f t="shared" si="0"/>
        <v>0.16666666666666674</v>
      </c>
      <c r="K34" s="97">
        <f t="shared" si="1"/>
        <v>-7.1428571428571397E-2</v>
      </c>
      <c r="L34" s="97">
        <f t="shared" si="2"/>
        <v>0.30769230769230771</v>
      </c>
      <c r="M34" s="97">
        <f t="shared" si="3"/>
        <v>0</v>
      </c>
      <c r="N34" s="97">
        <f t="shared" si="4"/>
        <v>-0.29411764705882348</v>
      </c>
      <c r="P34" s="97">
        <f t="shared" si="5"/>
        <v>0</v>
      </c>
      <c r="R34">
        <f>MIN(IF($P34&lt;0,H34,ROUND(H34*(1+$P34),0)),SUM('2026-27'!G34:J34))</f>
        <v>12</v>
      </c>
      <c r="S34">
        <f>MIN(IF($P34&lt;0,R34,ROUND(R34*(1+$P34),0)),SUM('2027-28'!G34:J34))</f>
        <v>12</v>
      </c>
      <c r="T34">
        <f>MIN(IF($P34&lt;0,S34,ROUND(S34*(1+$P34),0)),SUM('2028-29'!G34:J34))</f>
        <v>12</v>
      </c>
    </row>
    <row r="35" spans="1:20">
      <c r="A35" s="3">
        <v>50</v>
      </c>
      <c r="B35" t="s">
        <v>52</v>
      </c>
      <c r="C35">
        <v>17</v>
      </c>
      <c r="D35">
        <v>21</v>
      </c>
      <c r="E35">
        <v>27</v>
      </c>
      <c r="F35">
        <v>28</v>
      </c>
      <c r="G35">
        <v>29</v>
      </c>
      <c r="H35">
        <v>35</v>
      </c>
      <c r="J35" s="97">
        <f t="shared" si="0"/>
        <v>0.23529411764705888</v>
      </c>
      <c r="K35" s="97">
        <f t="shared" si="1"/>
        <v>0.28571428571428581</v>
      </c>
      <c r="L35" s="97">
        <f t="shared" si="2"/>
        <v>3.7037037037036979E-2</v>
      </c>
      <c r="M35" s="97">
        <f t="shared" si="3"/>
        <v>3.5714285714285809E-2</v>
      </c>
      <c r="N35" s="97">
        <f t="shared" si="4"/>
        <v>0.2068965517241379</v>
      </c>
      <c r="P35" s="97">
        <f t="shared" si="5"/>
        <v>0.21176470588235291</v>
      </c>
      <c r="R35">
        <f>MIN(IF($P35&lt;0,H35,ROUND(H35*(1+$P35),0)),SUM('2026-27'!G35:J35))</f>
        <v>42</v>
      </c>
      <c r="S35">
        <f>MIN(IF($P35&lt;0,R35,ROUND(R35*(1+$P35),0)),SUM('2027-28'!G35:J35))</f>
        <v>51</v>
      </c>
      <c r="T35">
        <f>MIN(IF($P35&lt;0,S35,ROUND(S35*(1+$P35),0)),SUM('2028-29'!G35:J35))</f>
        <v>62</v>
      </c>
    </row>
    <row r="36" spans="1:20">
      <c r="A36" s="3">
        <v>51</v>
      </c>
      <c r="B36" t="s">
        <v>53</v>
      </c>
      <c r="C36">
        <v>81</v>
      </c>
      <c r="D36">
        <v>81</v>
      </c>
      <c r="E36">
        <v>80</v>
      </c>
      <c r="F36">
        <v>97</v>
      </c>
      <c r="G36">
        <v>101</v>
      </c>
      <c r="H36">
        <v>103</v>
      </c>
      <c r="J36" s="97">
        <f t="shared" si="0"/>
        <v>0</v>
      </c>
      <c r="K36" s="97">
        <f t="shared" si="1"/>
        <v>-1.2345679012345734E-2</v>
      </c>
      <c r="L36" s="97">
        <f t="shared" si="2"/>
        <v>0.21249999999999991</v>
      </c>
      <c r="M36" s="97">
        <f t="shared" si="3"/>
        <v>4.1237113402061931E-2</v>
      </c>
      <c r="N36" s="97">
        <f t="shared" si="4"/>
        <v>1.980198019801982E-2</v>
      </c>
      <c r="P36" s="97">
        <f t="shared" si="5"/>
        <v>5.4320987654321008E-2</v>
      </c>
      <c r="R36">
        <f>MIN(IF($P36&lt;0,H36,ROUND(H36*(1+$P36),0)),SUM('2026-27'!G36:J36))</f>
        <v>109</v>
      </c>
      <c r="S36">
        <f>MIN(IF($P36&lt;0,R36,ROUND(R36*(1+$P36),0)),SUM('2027-28'!G36:J36))</f>
        <v>115</v>
      </c>
      <c r="T36">
        <f>MIN(IF($P36&lt;0,S36,ROUND(S36*(1+$P36),0)),SUM('2028-29'!G36:J36))</f>
        <v>121</v>
      </c>
    </row>
    <row r="37" spans="1:20">
      <c r="A37" s="3">
        <v>52</v>
      </c>
      <c r="B37" t="s">
        <v>54</v>
      </c>
      <c r="C37">
        <v>99</v>
      </c>
      <c r="D37">
        <v>105</v>
      </c>
      <c r="E37">
        <v>113</v>
      </c>
      <c r="F37">
        <v>117</v>
      </c>
      <c r="G37">
        <v>130</v>
      </c>
      <c r="H37">
        <v>128</v>
      </c>
      <c r="J37" s="97">
        <f t="shared" si="0"/>
        <v>6.0606060606060552E-2</v>
      </c>
      <c r="K37" s="97">
        <f t="shared" si="1"/>
        <v>7.6190476190476142E-2</v>
      </c>
      <c r="L37" s="97">
        <f t="shared" si="2"/>
        <v>3.539823008849563E-2</v>
      </c>
      <c r="M37" s="97">
        <f t="shared" si="3"/>
        <v>0.11111111111111116</v>
      </c>
      <c r="N37" s="97">
        <f t="shared" si="4"/>
        <v>-1.538461538461533E-2</v>
      </c>
      <c r="P37" s="97">
        <f t="shared" si="5"/>
        <v>5.8585858585858609E-2</v>
      </c>
      <c r="R37">
        <f>MIN(IF($P37&lt;0,H37,ROUND(H37*(1+$P37),0)),SUM('2026-27'!G37:J37))</f>
        <v>135</v>
      </c>
      <c r="S37">
        <f>MIN(IF($P37&lt;0,R37,ROUND(R37*(1+$P37),0)),SUM('2027-28'!G37:J37))</f>
        <v>143</v>
      </c>
      <c r="T37">
        <f>MIN(IF($P37&lt;0,S37,ROUND(S37*(1+$P37),0)),SUM('2028-29'!G37:J37))</f>
        <v>151</v>
      </c>
    </row>
    <row r="38" spans="1:20">
      <c r="A38" s="3">
        <v>53</v>
      </c>
      <c r="B38" t="s">
        <v>55</v>
      </c>
      <c r="C38">
        <v>177</v>
      </c>
      <c r="D38">
        <v>169</v>
      </c>
      <c r="E38">
        <v>186</v>
      </c>
      <c r="F38">
        <v>204</v>
      </c>
      <c r="G38">
        <v>222</v>
      </c>
      <c r="H38">
        <v>216</v>
      </c>
      <c r="J38" s="97">
        <f t="shared" si="0"/>
        <v>-4.5197740112994378E-2</v>
      </c>
      <c r="K38" s="97">
        <f t="shared" si="1"/>
        <v>0.10059171597633143</v>
      </c>
      <c r="L38" s="97">
        <f t="shared" si="2"/>
        <v>9.6774193548387011E-2</v>
      </c>
      <c r="M38" s="97">
        <f t="shared" si="3"/>
        <v>8.8235294117646967E-2</v>
      </c>
      <c r="N38" s="97">
        <f t="shared" si="4"/>
        <v>-2.7027027027026973E-2</v>
      </c>
      <c r="P38" s="97">
        <f t="shared" si="5"/>
        <v>4.4067796610169505E-2</v>
      </c>
      <c r="R38">
        <f>MIN(IF($P38&lt;0,H38,ROUND(H38*(1+$P38),0)),SUM('2026-27'!G38:J38))</f>
        <v>226</v>
      </c>
      <c r="S38">
        <f>MIN(IF($P38&lt;0,R38,ROUND(R38*(1+$P38),0)),SUM('2027-28'!G38:J38))</f>
        <v>236</v>
      </c>
      <c r="T38">
        <f>MIN(IF($P38&lt;0,S38,ROUND(S38*(1+$P38),0)),SUM('2028-29'!G38:J38))</f>
        <v>246</v>
      </c>
    </row>
    <row r="39" spans="1:20">
      <c r="A39" s="3">
        <v>54</v>
      </c>
      <c r="B39" t="s">
        <v>56</v>
      </c>
      <c r="C39">
        <v>96</v>
      </c>
      <c r="D39">
        <v>94</v>
      </c>
      <c r="E39">
        <v>99</v>
      </c>
      <c r="F39">
        <v>95</v>
      </c>
      <c r="G39">
        <v>112</v>
      </c>
      <c r="H39">
        <v>123</v>
      </c>
      <c r="J39" s="97">
        <f t="shared" si="0"/>
        <v>-2.083333333333337E-2</v>
      </c>
      <c r="K39" s="97">
        <f t="shared" si="1"/>
        <v>5.3191489361702038E-2</v>
      </c>
      <c r="L39" s="97">
        <f t="shared" si="2"/>
        <v>-4.0404040404040442E-2</v>
      </c>
      <c r="M39" s="97">
        <f t="shared" si="3"/>
        <v>0.17894736842105252</v>
      </c>
      <c r="N39" s="97">
        <f t="shared" si="4"/>
        <v>9.8214285714285809E-2</v>
      </c>
      <c r="P39" s="97">
        <f t="shared" si="5"/>
        <v>5.6250000000000001E-2</v>
      </c>
      <c r="R39">
        <f>MIN(IF($P39&lt;0,H39,ROUND(H39*(1+$P39),0)),SUM('2026-27'!G39:J39))</f>
        <v>130</v>
      </c>
      <c r="S39">
        <f>MIN(IF($P39&lt;0,R39,ROUND(R39*(1+$P39),0)),SUM('2027-28'!G39:J39))</f>
        <v>137</v>
      </c>
      <c r="T39">
        <f>MIN(IF($P39&lt;0,S39,ROUND(S39*(1+$P39),0)),SUM('2028-29'!G39:J39))</f>
        <v>145</v>
      </c>
    </row>
    <row r="40" spans="1:20">
      <c r="A40" s="3">
        <v>57</v>
      </c>
      <c r="B40" t="s">
        <v>57</v>
      </c>
      <c r="C40">
        <v>591</v>
      </c>
      <c r="D40">
        <v>653</v>
      </c>
      <c r="E40">
        <v>736</v>
      </c>
      <c r="F40">
        <v>821</v>
      </c>
      <c r="G40">
        <v>928</v>
      </c>
      <c r="H40">
        <v>1047</v>
      </c>
      <c r="J40" s="97">
        <f t="shared" ref="J40:J67" si="6">D40/C40-1</f>
        <v>0.10490693739424706</v>
      </c>
      <c r="K40" s="97">
        <f t="shared" ref="K40:K67" si="7">E40/D40-1</f>
        <v>0.12710566615620222</v>
      </c>
      <c r="L40" s="97">
        <f t="shared" ref="L40:L67" si="8">F40/E40-1</f>
        <v>0.11548913043478271</v>
      </c>
      <c r="M40" s="97">
        <f t="shared" ref="M40:M67" si="9">G40/F40-1</f>
        <v>0.13032886723507908</v>
      </c>
      <c r="N40" s="97">
        <f t="shared" ref="N40:N67" si="10">H40/G40-1</f>
        <v>0.12823275862068972</v>
      </c>
      <c r="P40" s="97">
        <f t="shared" ref="P40:P67" si="11">(H40/C40-1)/5</f>
        <v>0.15431472081218275</v>
      </c>
      <c r="R40">
        <f>MIN(IF($P40&lt;0,H40,ROUND(H40*(1+$P40),0)),SUM('2026-27'!G40:J40))</f>
        <v>1209</v>
      </c>
      <c r="S40">
        <f>MIN(IF($P40&lt;0,R40,ROUND(R40*(1+$P40),0)),SUM('2027-28'!G40:J40))</f>
        <v>1396</v>
      </c>
      <c r="T40">
        <f>MIN(IF($P40&lt;0,S40,ROUND(S40*(1+$P40),0)),SUM('2028-29'!G40:J40))</f>
        <v>1611</v>
      </c>
    </row>
    <row r="41" spans="1:20">
      <c r="A41" s="3">
        <v>58</v>
      </c>
      <c r="B41" t="s">
        <v>58</v>
      </c>
      <c r="C41">
        <v>96</v>
      </c>
      <c r="D41">
        <v>108</v>
      </c>
      <c r="E41">
        <v>112</v>
      </c>
      <c r="F41">
        <v>119</v>
      </c>
      <c r="G41">
        <v>135</v>
      </c>
      <c r="H41">
        <v>146</v>
      </c>
      <c r="J41" s="97">
        <f t="shared" si="6"/>
        <v>0.125</v>
      </c>
      <c r="K41" s="97">
        <f t="shared" si="7"/>
        <v>3.7037037037036979E-2</v>
      </c>
      <c r="L41" s="97">
        <f t="shared" si="8"/>
        <v>6.25E-2</v>
      </c>
      <c r="M41" s="97">
        <f t="shared" si="9"/>
        <v>0.13445378151260501</v>
      </c>
      <c r="N41" s="97">
        <f t="shared" si="10"/>
        <v>8.1481481481481488E-2</v>
      </c>
      <c r="P41" s="97">
        <f t="shared" si="11"/>
        <v>0.10416666666666666</v>
      </c>
      <c r="R41">
        <f>MIN(IF($P41&lt;0,H41,ROUND(H41*(1+$P41),0)),SUM('2026-27'!G41:J41))</f>
        <v>161</v>
      </c>
      <c r="S41">
        <f>MIN(IF($P41&lt;0,R41,ROUND(R41*(1+$P41),0)),SUM('2027-28'!G41:J41))</f>
        <v>178</v>
      </c>
      <c r="T41">
        <f>MIN(IF($P41&lt;0,S41,ROUND(S41*(1+$P41),0)),SUM('2028-29'!G41:J41))</f>
        <v>197</v>
      </c>
    </row>
    <row r="42" spans="1:20">
      <c r="A42" s="3">
        <v>59</v>
      </c>
      <c r="B42" t="s">
        <v>59</v>
      </c>
      <c r="C42">
        <v>138</v>
      </c>
      <c r="D42">
        <v>157</v>
      </c>
      <c r="E42">
        <v>170</v>
      </c>
      <c r="F42">
        <v>181</v>
      </c>
      <c r="G42">
        <v>194</v>
      </c>
      <c r="H42">
        <v>216</v>
      </c>
      <c r="J42" s="97">
        <f t="shared" si="6"/>
        <v>0.1376811594202898</v>
      </c>
      <c r="K42" s="97">
        <f t="shared" si="7"/>
        <v>8.2802547770700619E-2</v>
      </c>
      <c r="L42" s="97">
        <f t="shared" si="8"/>
        <v>6.4705882352941169E-2</v>
      </c>
      <c r="M42" s="97">
        <f t="shared" si="9"/>
        <v>7.182320441988943E-2</v>
      </c>
      <c r="N42" s="97">
        <f t="shared" si="10"/>
        <v>0.11340206185567014</v>
      </c>
      <c r="P42" s="97">
        <f t="shared" si="11"/>
        <v>0.11304347826086958</v>
      </c>
      <c r="R42">
        <f>MIN(IF($P42&lt;0,H42,ROUND(H42*(1+$P42),0)),SUM('2026-27'!G42:J42))</f>
        <v>240</v>
      </c>
      <c r="S42">
        <f>MIN(IF($P42&lt;0,R42,ROUND(R42*(1+$P42),0)),SUM('2027-28'!G42:J42))</f>
        <v>267</v>
      </c>
      <c r="T42">
        <f>MIN(IF($P42&lt;0,S42,ROUND(S42*(1+$P42),0)),SUM('2028-29'!G42:J42))</f>
        <v>297</v>
      </c>
    </row>
    <row r="43" spans="1:20">
      <c r="A43" s="3">
        <v>60</v>
      </c>
      <c r="B43" t="s">
        <v>60</v>
      </c>
      <c r="C43">
        <v>232</v>
      </c>
      <c r="D43">
        <v>242</v>
      </c>
      <c r="E43">
        <v>277</v>
      </c>
      <c r="F43">
        <v>300</v>
      </c>
      <c r="G43">
        <v>341</v>
      </c>
      <c r="H43">
        <v>356</v>
      </c>
      <c r="J43" s="97">
        <f t="shared" si="6"/>
        <v>4.31034482758621E-2</v>
      </c>
      <c r="K43" s="97">
        <f t="shared" si="7"/>
        <v>0.14462809917355379</v>
      </c>
      <c r="L43" s="97">
        <f t="shared" si="8"/>
        <v>8.3032490974729312E-2</v>
      </c>
      <c r="M43" s="97">
        <f t="shared" si="9"/>
        <v>0.13666666666666671</v>
      </c>
      <c r="N43" s="97">
        <f t="shared" si="10"/>
        <v>4.3988269794721369E-2</v>
      </c>
      <c r="P43" s="97">
        <f t="shared" si="11"/>
        <v>0.10689655172413795</v>
      </c>
      <c r="R43">
        <f>MIN(IF($P43&lt;0,H43,ROUND(H43*(1+$P43),0)),SUM('2026-27'!G43:J43))</f>
        <v>394</v>
      </c>
      <c r="S43">
        <f>MIN(IF($P43&lt;0,R43,ROUND(R43*(1+$P43),0)),SUM('2027-28'!G43:J43))</f>
        <v>436</v>
      </c>
      <c r="T43">
        <f>MIN(IF($P43&lt;0,S43,ROUND(S43*(1+$P43),0)),SUM('2028-29'!G43:J43))</f>
        <v>483</v>
      </c>
    </row>
    <row r="44" spans="1:20">
      <c r="A44" s="3">
        <v>61</v>
      </c>
      <c r="B44" t="s">
        <v>61</v>
      </c>
      <c r="C44">
        <v>807</v>
      </c>
      <c r="D44">
        <v>889</v>
      </c>
      <c r="E44">
        <v>936</v>
      </c>
      <c r="F44">
        <v>991</v>
      </c>
      <c r="G44">
        <v>1086</v>
      </c>
      <c r="H44">
        <v>1225</v>
      </c>
      <c r="J44" s="97">
        <f t="shared" si="6"/>
        <v>0.10161090458488231</v>
      </c>
      <c r="K44" s="97">
        <f t="shared" si="7"/>
        <v>5.2868391451068586E-2</v>
      </c>
      <c r="L44" s="97">
        <f t="shared" si="8"/>
        <v>5.8760683760683774E-2</v>
      </c>
      <c r="M44" s="97">
        <f t="shared" si="9"/>
        <v>9.586276488395562E-2</v>
      </c>
      <c r="N44" s="97">
        <f t="shared" si="10"/>
        <v>0.12799263351749546</v>
      </c>
      <c r="P44" s="97">
        <f t="shared" si="11"/>
        <v>0.10359355638166048</v>
      </c>
      <c r="R44">
        <f>MIN(IF($P44&lt;0,H44,ROUND(H44*(1+$P44),0)),SUM('2026-27'!G44:J44))</f>
        <v>1352</v>
      </c>
      <c r="S44">
        <f>MIN(IF($P44&lt;0,R44,ROUND(R44*(1+$P44),0)),SUM('2027-28'!G44:J44))</f>
        <v>1492</v>
      </c>
      <c r="T44">
        <f>MIN(IF($P44&lt;0,S44,ROUND(S44*(1+$P44),0)),SUM('2028-29'!G44:J44))</f>
        <v>1647</v>
      </c>
    </row>
    <row r="45" spans="1:20">
      <c r="A45" s="3">
        <v>62</v>
      </c>
      <c r="B45" t="s">
        <v>62</v>
      </c>
      <c r="C45">
        <v>463</v>
      </c>
      <c r="D45">
        <v>555</v>
      </c>
      <c r="E45">
        <v>633</v>
      </c>
      <c r="F45">
        <v>736</v>
      </c>
      <c r="G45">
        <v>864</v>
      </c>
      <c r="H45">
        <v>1004</v>
      </c>
      <c r="J45" s="97">
        <f t="shared" si="6"/>
        <v>0.19870410367170632</v>
      </c>
      <c r="K45" s="97">
        <f t="shared" si="7"/>
        <v>0.14054054054054044</v>
      </c>
      <c r="L45" s="97">
        <f t="shared" si="8"/>
        <v>0.16271721958925744</v>
      </c>
      <c r="M45" s="97">
        <f t="shared" si="9"/>
        <v>0.17391304347826098</v>
      </c>
      <c r="N45" s="97">
        <f t="shared" si="10"/>
        <v>0.16203703703703698</v>
      </c>
      <c r="P45" s="97">
        <f t="shared" si="11"/>
        <v>0.23369330453563714</v>
      </c>
      <c r="R45">
        <f>MIN(IF($P45&lt;0,H45,ROUND(H45*(1+$P45),0)),SUM('2026-27'!G45:J45))</f>
        <v>1239</v>
      </c>
      <c r="S45">
        <f>MIN(IF($P45&lt;0,R45,ROUND(R45*(1+$P45),0)),SUM('2027-28'!G45:J45))</f>
        <v>1529</v>
      </c>
      <c r="T45">
        <f>MIN(IF($P45&lt;0,S45,ROUND(S45*(1+$P45),0)),SUM('2028-29'!G45:J45))</f>
        <v>1886</v>
      </c>
    </row>
    <row r="46" spans="1:20">
      <c r="A46" s="3">
        <v>63</v>
      </c>
      <c r="B46" t="s">
        <v>63</v>
      </c>
      <c r="C46">
        <v>318</v>
      </c>
      <c r="D46">
        <v>320</v>
      </c>
      <c r="E46">
        <v>352</v>
      </c>
      <c r="F46">
        <v>398</v>
      </c>
      <c r="G46">
        <v>446</v>
      </c>
      <c r="H46">
        <v>497</v>
      </c>
      <c r="J46" s="97">
        <f t="shared" si="6"/>
        <v>6.2893081761006275E-3</v>
      </c>
      <c r="K46" s="97">
        <f t="shared" si="7"/>
        <v>0.10000000000000009</v>
      </c>
      <c r="L46" s="97">
        <f t="shared" si="8"/>
        <v>0.13068181818181812</v>
      </c>
      <c r="M46" s="97">
        <f t="shared" si="9"/>
        <v>0.12060301507537696</v>
      </c>
      <c r="N46" s="97">
        <f t="shared" si="10"/>
        <v>0.11434977578475336</v>
      </c>
      <c r="P46" s="97">
        <f t="shared" si="11"/>
        <v>0.11257861635220126</v>
      </c>
      <c r="R46">
        <f>MIN(IF($P46&lt;0,H46,ROUND(H46*(1+$P46),0)),SUM('2026-27'!G46:J46))</f>
        <v>553</v>
      </c>
      <c r="S46">
        <f>MIN(IF($P46&lt;0,R46,ROUND(R46*(1+$P46),0)),SUM('2027-28'!G46:J46))</f>
        <v>615</v>
      </c>
      <c r="T46">
        <f>MIN(IF($P46&lt;0,S46,ROUND(S46*(1+$P46),0)),SUM('2028-29'!G46:J46))</f>
        <v>684</v>
      </c>
    </row>
    <row r="47" spans="1:20">
      <c r="A47" s="3">
        <v>64</v>
      </c>
      <c r="B47" t="s">
        <v>64</v>
      </c>
      <c r="C47">
        <v>46</v>
      </c>
      <c r="D47">
        <v>41</v>
      </c>
      <c r="E47">
        <v>41</v>
      </c>
      <c r="F47">
        <v>54</v>
      </c>
      <c r="G47">
        <v>66</v>
      </c>
      <c r="H47">
        <v>72</v>
      </c>
      <c r="J47" s="97">
        <f t="shared" si="6"/>
        <v>-0.10869565217391308</v>
      </c>
      <c r="K47" s="97">
        <f t="shared" si="7"/>
        <v>0</v>
      </c>
      <c r="L47" s="97">
        <f t="shared" si="8"/>
        <v>0.31707317073170738</v>
      </c>
      <c r="M47" s="97">
        <f t="shared" si="9"/>
        <v>0.22222222222222232</v>
      </c>
      <c r="N47" s="97">
        <f t="shared" si="10"/>
        <v>9.0909090909090828E-2</v>
      </c>
      <c r="P47" s="97">
        <f t="shared" si="11"/>
        <v>0.11304347826086958</v>
      </c>
      <c r="R47">
        <f>MIN(IF($P47&lt;0,H47,ROUND(H47*(1+$P47),0)),SUM('2026-27'!G47:J47))</f>
        <v>80</v>
      </c>
      <c r="S47">
        <f>MIN(IF($P47&lt;0,R47,ROUND(R47*(1+$P47),0)),SUM('2027-28'!G47:J47))</f>
        <v>89</v>
      </c>
      <c r="T47">
        <f>MIN(IF($P47&lt;0,S47,ROUND(S47*(1+$P47),0)),SUM('2028-29'!G47:J47))</f>
        <v>99</v>
      </c>
    </row>
    <row r="48" spans="1:20">
      <c r="A48" s="3">
        <v>67</v>
      </c>
      <c r="B48" t="s">
        <v>65</v>
      </c>
      <c r="C48">
        <v>277</v>
      </c>
      <c r="D48">
        <v>318</v>
      </c>
      <c r="E48">
        <v>361</v>
      </c>
      <c r="F48">
        <v>387</v>
      </c>
      <c r="G48">
        <v>439</v>
      </c>
      <c r="H48">
        <v>480</v>
      </c>
      <c r="J48" s="97">
        <f t="shared" si="6"/>
        <v>0.1480144404332131</v>
      </c>
      <c r="K48" s="97">
        <f t="shared" si="7"/>
        <v>0.1352201257861636</v>
      </c>
      <c r="L48" s="97">
        <f t="shared" si="8"/>
        <v>7.2022160664819923E-2</v>
      </c>
      <c r="M48" s="97">
        <f t="shared" si="9"/>
        <v>0.13436692506459957</v>
      </c>
      <c r="N48" s="97">
        <f t="shared" si="10"/>
        <v>9.339407744874717E-2</v>
      </c>
      <c r="P48" s="97">
        <f t="shared" si="11"/>
        <v>0.14657039711191336</v>
      </c>
      <c r="R48">
        <f>MIN(IF($P48&lt;0,H48,ROUND(H48*(1+$P48),0)),SUM('2026-27'!G48:J48))</f>
        <v>550</v>
      </c>
      <c r="S48">
        <f>MIN(IF($P48&lt;0,R48,ROUND(R48*(1+$P48),0)),SUM('2027-28'!G48:J48))</f>
        <v>631</v>
      </c>
      <c r="T48">
        <f>MIN(IF($P48&lt;0,S48,ROUND(S48*(1+$P48),0)),SUM('2028-29'!G48:J48))</f>
        <v>723</v>
      </c>
    </row>
    <row r="49" spans="1:20">
      <c r="A49" s="3">
        <v>68</v>
      </c>
      <c r="B49" t="s">
        <v>66</v>
      </c>
      <c r="C49">
        <v>488</v>
      </c>
      <c r="D49">
        <v>534</v>
      </c>
      <c r="E49">
        <v>585</v>
      </c>
      <c r="F49">
        <v>653</v>
      </c>
      <c r="G49">
        <v>756</v>
      </c>
      <c r="H49">
        <v>825</v>
      </c>
      <c r="J49" s="97">
        <f t="shared" si="6"/>
        <v>9.4262295081967151E-2</v>
      </c>
      <c r="K49" s="97">
        <f t="shared" si="7"/>
        <v>9.550561797752799E-2</v>
      </c>
      <c r="L49" s="97">
        <f t="shared" si="8"/>
        <v>0.11623931623931627</v>
      </c>
      <c r="M49" s="97">
        <f t="shared" si="9"/>
        <v>0.15773353751914243</v>
      </c>
      <c r="N49" s="97">
        <f t="shared" si="10"/>
        <v>9.1269841269841168E-2</v>
      </c>
      <c r="P49" s="97">
        <f t="shared" si="11"/>
        <v>0.13811475409836066</v>
      </c>
      <c r="R49">
        <f>MIN(IF($P49&lt;0,H49,ROUND(H49*(1+$P49),0)),SUM('2026-27'!G49:J49))</f>
        <v>939</v>
      </c>
      <c r="S49">
        <f>MIN(IF($P49&lt;0,R49,ROUND(R49*(1+$P49),0)),SUM('2027-28'!G49:J49))</f>
        <v>1069</v>
      </c>
      <c r="T49">
        <f>MIN(IF($P49&lt;0,S49,ROUND(S49*(1+$P49),0)),SUM('2028-29'!G49:J49))</f>
        <v>1217</v>
      </c>
    </row>
    <row r="50" spans="1:20">
      <c r="A50" s="3">
        <v>69</v>
      </c>
      <c r="B50" t="s">
        <v>67</v>
      </c>
      <c r="C50">
        <v>202</v>
      </c>
      <c r="D50">
        <v>195</v>
      </c>
      <c r="E50">
        <v>198</v>
      </c>
      <c r="F50">
        <v>203</v>
      </c>
      <c r="G50">
        <v>175</v>
      </c>
      <c r="H50">
        <v>196</v>
      </c>
      <c r="J50" s="97">
        <f t="shared" si="6"/>
        <v>-3.4653465346534684E-2</v>
      </c>
      <c r="K50" s="97">
        <f t="shared" si="7"/>
        <v>1.538461538461533E-2</v>
      </c>
      <c r="L50" s="97">
        <f t="shared" si="8"/>
        <v>2.5252525252525304E-2</v>
      </c>
      <c r="M50" s="97">
        <f t="shared" si="9"/>
        <v>-0.13793103448275867</v>
      </c>
      <c r="N50" s="97">
        <f t="shared" si="10"/>
        <v>0.12000000000000011</v>
      </c>
      <c r="P50" s="97">
        <f t="shared" si="11"/>
        <v>-5.9405940594059459E-3</v>
      </c>
      <c r="R50">
        <f>MIN(IF($P50&lt;0,H50,ROUND(H50*(1+$P50),0)),SUM('2026-27'!G50:J50))</f>
        <v>196</v>
      </c>
      <c r="S50">
        <f>MIN(IF($P50&lt;0,R50,ROUND(R50*(1+$P50),0)),SUM('2027-28'!G50:J50))</f>
        <v>196</v>
      </c>
      <c r="T50">
        <f>MIN(IF($P50&lt;0,S50,ROUND(S50*(1+$P50),0)),SUM('2028-29'!G50:J50))</f>
        <v>196</v>
      </c>
    </row>
    <row r="51" spans="1:20">
      <c r="A51" s="3">
        <v>70</v>
      </c>
      <c r="B51" t="s">
        <v>68</v>
      </c>
      <c r="C51">
        <v>129</v>
      </c>
      <c r="D51">
        <v>138</v>
      </c>
      <c r="E51">
        <v>154</v>
      </c>
      <c r="F51">
        <v>155</v>
      </c>
      <c r="G51">
        <v>164</v>
      </c>
      <c r="H51">
        <v>202</v>
      </c>
      <c r="J51" s="97">
        <f t="shared" si="6"/>
        <v>6.9767441860465018E-2</v>
      </c>
      <c r="K51" s="97">
        <f t="shared" si="7"/>
        <v>0.11594202898550732</v>
      </c>
      <c r="L51" s="97">
        <f t="shared" si="8"/>
        <v>6.4935064935065512E-3</v>
      </c>
      <c r="M51" s="97">
        <f t="shared" si="9"/>
        <v>5.8064516129032295E-2</v>
      </c>
      <c r="N51" s="97">
        <f t="shared" si="10"/>
        <v>0.23170731707317072</v>
      </c>
      <c r="P51" s="97">
        <f t="shared" si="11"/>
        <v>0.1131782945736434</v>
      </c>
      <c r="R51">
        <f>MIN(IF($P51&lt;0,H51,ROUND(H51*(1+$P51),0)),SUM('2026-27'!G51:J51))</f>
        <v>225</v>
      </c>
      <c r="S51">
        <f>MIN(IF($P51&lt;0,R51,ROUND(R51*(1+$P51),0)),SUM('2027-28'!G51:J51))</f>
        <v>250</v>
      </c>
      <c r="T51">
        <f>MIN(IF($P51&lt;0,S51,ROUND(S51*(1+$P51),0)),SUM('2028-29'!G51:J51))</f>
        <v>278</v>
      </c>
    </row>
    <row r="52" spans="1:20">
      <c r="A52" s="3">
        <v>71</v>
      </c>
      <c r="B52" t="s">
        <v>69</v>
      </c>
      <c r="C52">
        <v>346</v>
      </c>
      <c r="D52">
        <v>418</v>
      </c>
      <c r="E52">
        <v>456</v>
      </c>
      <c r="F52">
        <v>513</v>
      </c>
      <c r="G52">
        <v>536</v>
      </c>
      <c r="H52">
        <v>596</v>
      </c>
      <c r="J52" s="97">
        <f t="shared" si="6"/>
        <v>0.20809248554913284</v>
      </c>
      <c r="K52" s="97">
        <f t="shared" si="7"/>
        <v>9.0909090909090828E-2</v>
      </c>
      <c r="L52" s="97">
        <f t="shared" si="8"/>
        <v>0.125</v>
      </c>
      <c r="M52" s="97">
        <f t="shared" si="9"/>
        <v>4.4834307992202671E-2</v>
      </c>
      <c r="N52" s="97">
        <f t="shared" si="10"/>
        <v>0.11194029850746268</v>
      </c>
      <c r="P52" s="97">
        <f t="shared" si="11"/>
        <v>0.1445086705202312</v>
      </c>
      <c r="R52">
        <f>MIN(IF($P52&lt;0,H52,ROUND(H52*(1+$P52),0)),SUM('2026-27'!G52:J52))</f>
        <v>682</v>
      </c>
      <c r="S52">
        <f>MIN(IF($P52&lt;0,R52,ROUND(R52*(1+$P52),0)),SUM('2027-28'!G52:J52))</f>
        <v>781</v>
      </c>
      <c r="T52">
        <f>MIN(IF($P52&lt;0,S52,ROUND(S52*(1+$P52),0)),SUM('2028-29'!G52:J52))</f>
        <v>894</v>
      </c>
    </row>
    <row r="53" spans="1:20">
      <c r="A53" s="3">
        <v>72</v>
      </c>
      <c r="B53" t="s">
        <v>70</v>
      </c>
      <c r="C53">
        <v>258</v>
      </c>
      <c r="D53">
        <v>294</v>
      </c>
      <c r="E53">
        <v>321</v>
      </c>
      <c r="F53">
        <v>339</v>
      </c>
      <c r="G53">
        <v>329</v>
      </c>
      <c r="H53">
        <v>350</v>
      </c>
      <c r="J53" s="97">
        <f t="shared" si="6"/>
        <v>0.13953488372093026</v>
      </c>
      <c r="K53" s="97">
        <f t="shared" si="7"/>
        <v>9.1836734693877542E-2</v>
      </c>
      <c r="L53" s="97">
        <f t="shared" si="8"/>
        <v>5.6074766355140193E-2</v>
      </c>
      <c r="M53" s="97">
        <f t="shared" si="9"/>
        <v>-2.9498525073746285E-2</v>
      </c>
      <c r="N53" s="97">
        <f t="shared" si="10"/>
        <v>6.3829787234042534E-2</v>
      </c>
      <c r="P53" s="97">
        <f t="shared" si="11"/>
        <v>7.131782945736434E-2</v>
      </c>
      <c r="R53">
        <f>MIN(IF($P53&lt;0,H53,ROUND(H53*(1+$P53),0)),SUM('2026-27'!G53:J53))</f>
        <v>375</v>
      </c>
      <c r="S53">
        <f>MIN(IF($P53&lt;0,R53,ROUND(R53*(1+$P53),0)),SUM('2027-28'!G53:J53))</f>
        <v>402</v>
      </c>
      <c r="T53">
        <f>MIN(IF($P53&lt;0,S53,ROUND(S53*(1+$P53),0)),SUM('2028-29'!G53:J53))</f>
        <v>431</v>
      </c>
    </row>
    <row r="54" spans="1:20">
      <c r="A54" s="3">
        <v>73</v>
      </c>
      <c r="B54" t="s">
        <v>71</v>
      </c>
      <c r="C54">
        <v>808</v>
      </c>
      <c r="D54">
        <v>871</v>
      </c>
      <c r="E54">
        <v>907</v>
      </c>
      <c r="F54">
        <v>982</v>
      </c>
      <c r="G54">
        <v>1051</v>
      </c>
      <c r="H54">
        <v>1151</v>
      </c>
      <c r="J54" s="97">
        <f t="shared" si="6"/>
        <v>7.7970297029702929E-2</v>
      </c>
      <c r="K54" s="97">
        <f t="shared" si="7"/>
        <v>4.1331802525832462E-2</v>
      </c>
      <c r="L54" s="97">
        <f t="shared" si="8"/>
        <v>8.2690187431091466E-2</v>
      </c>
      <c r="M54" s="97">
        <f t="shared" si="9"/>
        <v>7.0264765784114003E-2</v>
      </c>
      <c r="N54" s="97">
        <f t="shared" si="10"/>
        <v>9.514747859181738E-2</v>
      </c>
      <c r="P54" s="97">
        <f t="shared" si="11"/>
        <v>8.4900990099009907E-2</v>
      </c>
      <c r="R54">
        <f>MIN(IF($P54&lt;0,H54,ROUND(H54*(1+$P54),0)),SUM('2026-27'!G54:J54))</f>
        <v>1249</v>
      </c>
      <c r="S54">
        <f>MIN(IF($P54&lt;0,R54,ROUND(R54*(1+$P54),0)),SUM('2027-28'!G54:J54))</f>
        <v>1355</v>
      </c>
      <c r="T54">
        <f>MIN(IF($P54&lt;0,S54,ROUND(S54*(1+$P54),0)),SUM('2028-29'!G54:J54))</f>
        <v>1470</v>
      </c>
    </row>
    <row r="55" spans="1:20">
      <c r="A55" s="3">
        <v>74</v>
      </c>
      <c r="B55" t="s">
        <v>72</v>
      </c>
      <c r="C55">
        <v>39</v>
      </c>
      <c r="D55">
        <v>39</v>
      </c>
      <c r="E55">
        <v>48</v>
      </c>
      <c r="F55">
        <v>54</v>
      </c>
      <c r="G55">
        <v>65</v>
      </c>
      <c r="H55">
        <v>66</v>
      </c>
      <c r="J55" s="97">
        <f t="shared" si="6"/>
        <v>0</v>
      </c>
      <c r="K55" s="97">
        <f t="shared" si="7"/>
        <v>0.23076923076923084</v>
      </c>
      <c r="L55" s="97">
        <f t="shared" si="8"/>
        <v>0.125</v>
      </c>
      <c r="M55" s="97">
        <f t="shared" si="9"/>
        <v>0.20370370370370372</v>
      </c>
      <c r="N55" s="97">
        <f t="shared" si="10"/>
        <v>1.538461538461533E-2</v>
      </c>
      <c r="P55" s="97">
        <f t="shared" si="11"/>
        <v>0.13846153846153847</v>
      </c>
      <c r="R55">
        <f>MIN(IF($P55&lt;0,H55,ROUND(H55*(1+$P55),0)),SUM('2026-27'!G55:J55))</f>
        <v>75</v>
      </c>
      <c r="S55">
        <f>MIN(IF($P55&lt;0,R55,ROUND(R55*(1+$P55),0)),SUM('2027-28'!G55:J55))</f>
        <v>85</v>
      </c>
      <c r="T55">
        <f>MIN(IF($P55&lt;0,S55,ROUND(S55*(1+$P55),0)),SUM('2028-29'!G55:J55))</f>
        <v>97</v>
      </c>
    </row>
    <row r="56" spans="1:20">
      <c r="A56" s="3">
        <v>75</v>
      </c>
      <c r="B56" t="s">
        <v>73</v>
      </c>
      <c r="C56">
        <v>345</v>
      </c>
      <c r="D56">
        <v>378</v>
      </c>
      <c r="E56">
        <v>400</v>
      </c>
      <c r="F56">
        <v>471</v>
      </c>
      <c r="G56">
        <v>523</v>
      </c>
      <c r="H56">
        <v>553</v>
      </c>
      <c r="J56" s="97">
        <f t="shared" si="6"/>
        <v>9.565217391304337E-2</v>
      </c>
      <c r="K56" s="97">
        <f t="shared" si="7"/>
        <v>5.8201058201058142E-2</v>
      </c>
      <c r="L56" s="97">
        <f t="shared" si="8"/>
        <v>0.17749999999999999</v>
      </c>
      <c r="M56" s="97">
        <f t="shared" si="9"/>
        <v>0.11040339702760082</v>
      </c>
      <c r="N56" s="97">
        <f t="shared" si="10"/>
        <v>5.7361376673040088E-2</v>
      </c>
      <c r="P56" s="97">
        <f t="shared" si="11"/>
        <v>0.12057971014492752</v>
      </c>
      <c r="R56">
        <f>MIN(IF($P56&lt;0,H56,ROUND(H56*(1+$P56),0)),SUM('2026-27'!G56:J56))</f>
        <v>620</v>
      </c>
      <c r="S56">
        <f>MIN(IF($P56&lt;0,R56,ROUND(R56*(1+$P56),0)),SUM('2027-28'!G56:J56))</f>
        <v>695</v>
      </c>
      <c r="T56">
        <f>MIN(IF($P56&lt;0,S56,ROUND(S56*(1+$P56),0)),SUM('2028-29'!G56:J56))</f>
        <v>779</v>
      </c>
    </row>
    <row r="57" spans="1:20">
      <c r="A57" s="3">
        <v>78</v>
      </c>
      <c r="B57" t="s">
        <v>74</v>
      </c>
      <c r="C57">
        <v>78</v>
      </c>
      <c r="D57">
        <v>99</v>
      </c>
      <c r="E57">
        <v>118</v>
      </c>
      <c r="F57">
        <v>132</v>
      </c>
      <c r="G57">
        <v>152</v>
      </c>
      <c r="H57">
        <v>170</v>
      </c>
      <c r="J57" s="97">
        <f t="shared" si="6"/>
        <v>0.26923076923076916</v>
      </c>
      <c r="K57" s="97">
        <f t="shared" si="7"/>
        <v>0.19191919191919182</v>
      </c>
      <c r="L57" s="97">
        <f t="shared" si="8"/>
        <v>0.11864406779661008</v>
      </c>
      <c r="M57" s="97">
        <f t="shared" si="9"/>
        <v>0.1515151515151516</v>
      </c>
      <c r="N57" s="97">
        <f t="shared" si="10"/>
        <v>0.11842105263157898</v>
      </c>
      <c r="P57" s="97">
        <f t="shared" si="11"/>
        <v>0.23589743589743586</v>
      </c>
      <c r="R57">
        <f>MIN(IF($P57&lt;0,H57,ROUND(H57*(1+$P57),0)),SUM('2026-27'!G57:J57))</f>
        <v>210</v>
      </c>
      <c r="S57">
        <f>MIN(IF($P57&lt;0,R57,ROUND(R57*(1+$P57),0)),SUM('2027-28'!G57:J57))</f>
        <v>260</v>
      </c>
      <c r="T57">
        <f>MIN(IF($P57&lt;0,S57,ROUND(S57*(1+$P57),0)),SUM('2028-29'!G57:J57))</f>
        <v>321</v>
      </c>
    </row>
    <row r="58" spans="1:20">
      <c r="A58" s="3">
        <v>79</v>
      </c>
      <c r="B58" t="s">
        <v>75</v>
      </c>
      <c r="C58">
        <v>427</v>
      </c>
      <c r="D58">
        <v>451</v>
      </c>
      <c r="E58">
        <v>502</v>
      </c>
      <c r="F58">
        <v>529</v>
      </c>
      <c r="G58">
        <v>534</v>
      </c>
      <c r="H58">
        <v>555</v>
      </c>
      <c r="J58" s="97">
        <f t="shared" si="6"/>
        <v>5.6206088992974301E-2</v>
      </c>
      <c r="K58" s="97">
        <f t="shared" si="7"/>
        <v>0.11308203991130816</v>
      </c>
      <c r="L58" s="97">
        <f t="shared" si="8"/>
        <v>5.3784860557768877E-2</v>
      </c>
      <c r="M58" s="97">
        <f t="shared" si="9"/>
        <v>9.4517958412099201E-3</v>
      </c>
      <c r="N58" s="97">
        <f t="shared" si="10"/>
        <v>3.9325842696629199E-2</v>
      </c>
      <c r="P58" s="97">
        <f t="shared" si="11"/>
        <v>5.9953161592505876E-2</v>
      </c>
      <c r="R58">
        <f>MIN(IF($P58&lt;0,H58,ROUND(H58*(1+$P58),0)),SUM('2026-27'!G58:J58))</f>
        <v>588</v>
      </c>
      <c r="S58">
        <f>MIN(IF($P58&lt;0,R58,ROUND(R58*(1+$P58),0)),SUM('2027-28'!G58:J58))</f>
        <v>623</v>
      </c>
      <c r="T58">
        <f>MIN(IF($P58&lt;0,S58,ROUND(S58*(1+$P58),0)),SUM('2028-29'!G58:J58))</f>
        <v>660</v>
      </c>
    </row>
    <row r="59" spans="1:20">
      <c r="A59" s="3">
        <v>81</v>
      </c>
      <c r="B59" t="s">
        <v>76</v>
      </c>
      <c r="C59">
        <v>25</v>
      </c>
      <c r="D59">
        <v>26</v>
      </c>
      <c r="E59">
        <v>22</v>
      </c>
      <c r="F59">
        <v>32</v>
      </c>
      <c r="G59">
        <v>32</v>
      </c>
      <c r="H59">
        <v>37</v>
      </c>
      <c r="J59" s="97">
        <f t="shared" si="6"/>
        <v>4.0000000000000036E-2</v>
      </c>
      <c r="K59" s="97">
        <f t="shared" si="7"/>
        <v>-0.15384615384615385</v>
      </c>
      <c r="L59" s="97">
        <f t="shared" si="8"/>
        <v>0.45454545454545459</v>
      </c>
      <c r="M59" s="97">
        <f t="shared" si="9"/>
        <v>0</v>
      </c>
      <c r="N59" s="97">
        <f t="shared" si="10"/>
        <v>0.15625</v>
      </c>
      <c r="P59" s="97">
        <f t="shared" si="11"/>
        <v>9.6000000000000002E-2</v>
      </c>
      <c r="R59">
        <f>MIN(IF($P59&lt;0,H59,ROUND(H59*(1+$P59),0)),SUM('2026-27'!G59:J59))</f>
        <v>41</v>
      </c>
      <c r="S59">
        <f>MIN(IF($P59&lt;0,R59,ROUND(R59*(1+$P59),0)),SUM('2027-28'!G59:J59))</f>
        <v>45</v>
      </c>
      <c r="T59">
        <f>MIN(IF($P59&lt;0,S59,ROUND(S59*(1+$P59),0)),SUM('2028-29'!G59:J59))</f>
        <v>49</v>
      </c>
    </row>
    <row r="60" spans="1:20">
      <c r="A60" s="3">
        <v>82</v>
      </c>
      <c r="B60" t="s">
        <v>77</v>
      </c>
      <c r="C60">
        <v>194</v>
      </c>
      <c r="D60">
        <v>194</v>
      </c>
      <c r="E60">
        <v>214</v>
      </c>
      <c r="F60">
        <v>221</v>
      </c>
      <c r="G60">
        <v>233</v>
      </c>
      <c r="H60">
        <v>270</v>
      </c>
      <c r="J60" s="97">
        <f t="shared" si="6"/>
        <v>0</v>
      </c>
      <c r="K60" s="97">
        <f t="shared" si="7"/>
        <v>0.10309278350515472</v>
      </c>
      <c r="L60" s="97">
        <f t="shared" si="8"/>
        <v>3.2710280373831724E-2</v>
      </c>
      <c r="M60" s="97">
        <f t="shared" si="9"/>
        <v>5.4298642533936681E-2</v>
      </c>
      <c r="N60" s="97">
        <f t="shared" si="10"/>
        <v>0.15879828326180268</v>
      </c>
      <c r="P60" s="97">
        <f t="shared" si="11"/>
        <v>7.8350515463917511E-2</v>
      </c>
      <c r="R60">
        <f>MIN(IF($P60&lt;0,H60,ROUND(H60*(1+$P60),0)),SUM('2026-27'!G60:J60))</f>
        <v>291</v>
      </c>
      <c r="S60">
        <f>MIN(IF($P60&lt;0,R60,ROUND(R60*(1+$P60),0)),SUM('2027-28'!G60:J60))</f>
        <v>314</v>
      </c>
      <c r="T60">
        <f>MIN(IF($P60&lt;0,S60,ROUND(S60*(1+$P60),0)),SUM('2028-29'!G60:J60))</f>
        <v>339</v>
      </c>
    </row>
    <row r="61" spans="1:20">
      <c r="A61" s="3">
        <v>83</v>
      </c>
      <c r="B61" t="s">
        <v>78</v>
      </c>
      <c r="C61">
        <v>390</v>
      </c>
      <c r="D61">
        <v>434</v>
      </c>
      <c r="E61">
        <v>450</v>
      </c>
      <c r="F61">
        <v>463</v>
      </c>
      <c r="G61">
        <v>487</v>
      </c>
      <c r="H61">
        <v>503</v>
      </c>
      <c r="J61" s="97">
        <f t="shared" si="6"/>
        <v>0.11282051282051286</v>
      </c>
      <c r="K61" s="97">
        <f t="shared" si="7"/>
        <v>3.6866359447004671E-2</v>
      </c>
      <c r="L61" s="97">
        <f t="shared" si="8"/>
        <v>2.8888888888888964E-2</v>
      </c>
      <c r="M61" s="97">
        <f t="shared" si="9"/>
        <v>5.1835853131749543E-2</v>
      </c>
      <c r="N61" s="97">
        <f t="shared" si="10"/>
        <v>3.2854209445585258E-2</v>
      </c>
      <c r="P61" s="97">
        <f t="shared" si="11"/>
        <v>5.7948717948717962E-2</v>
      </c>
      <c r="R61">
        <f>MIN(IF($P61&lt;0,H61,ROUND(H61*(1+$P61),0)),SUM('2026-27'!G61:J61))</f>
        <v>532</v>
      </c>
      <c r="S61">
        <f>MIN(IF($P61&lt;0,R61,ROUND(R61*(1+$P61),0)),SUM('2027-28'!G61:J61))</f>
        <v>563</v>
      </c>
      <c r="T61">
        <f>MIN(IF($P61&lt;0,S61,ROUND(S61*(1+$P61),0)),SUM('2028-29'!G61:J61))</f>
        <v>596</v>
      </c>
    </row>
    <row r="62" spans="1:20">
      <c r="A62" s="3">
        <v>84</v>
      </c>
      <c r="B62" t="s">
        <v>79</v>
      </c>
      <c r="C62">
        <v>39</v>
      </c>
      <c r="D62">
        <v>20</v>
      </c>
      <c r="E62">
        <v>24</v>
      </c>
      <c r="F62">
        <v>21</v>
      </c>
      <c r="G62">
        <v>25</v>
      </c>
      <c r="H62">
        <v>25</v>
      </c>
      <c r="J62" s="97">
        <f t="shared" si="6"/>
        <v>-0.48717948717948723</v>
      </c>
      <c r="K62" s="97">
        <f t="shared" si="7"/>
        <v>0.19999999999999996</v>
      </c>
      <c r="L62" s="97">
        <f t="shared" si="8"/>
        <v>-0.125</v>
      </c>
      <c r="M62" s="97">
        <f t="shared" si="9"/>
        <v>0.19047619047619047</v>
      </c>
      <c r="N62" s="97">
        <f t="shared" si="10"/>
        <v>0</v>
      </c>
      <c r="P62" s="97">
        <f t="shared" si="11"/>
        <v>-7.179487179487179E-2</v>
      </c>
      <c r="R62">
        <f>MIN(IF($P62&lt;0,H62,ROUND(H62*(1+$P62),0)),SUM('2026-27'!G62:J62))</f>
        <v>25</v>
      </c>
      <c r="S62">
        <f>MIN(IF($P62&lt;0,R62,ROUND(R62*(1+$P62),0)),SUM('2027-28'!G62:J62))</f>
        <v>25</v>
      </c>
      <c r="T62">
        <f>MIN(IF($P62&lt;0,S62,ROUND(S62*(1+$P62),0)),SUM('2028-29'!G62:J62))</f>
        <v>25</v>
      </c>
    </row>
    <row r="63" spans="1:20">
      <c r="A63" s="3">
        <v>85</v>
      </c>
      <c r="B63" t="s">
        <v>80</v>
      </c>
      <c r="C63">
        <v>85</v>
      </c>
      <c r="D63">
        <v>91</v>
      </c>
      <c r="E63">
        <v>83</v>
      </c>
      <c r="F63">
        <v>86</v>
      </c>
      <c r="G63">
        <v>95</v>
      </c>
      <c r="H63">
        <v>106</v>
      </c>
      <c r="J63" s="97">
        <f t="shared" si="6"/>
        <v>7.0588235294117618E-2</v>
      </c>
      <c r="K63" s="97">
        <f t="shared" si="7"/>
        <v>-8.7912087912087933E-2</v>
      </c>
      <c r="L63" s="97">
        <f t="shared" si="8"/>
        <v>3.6144578313253017E-2</v>
      </c>
      <c r="M63" s="97">
        <f t="shared" si="9"/>
        <v>0.10465116279069764</v>
      </c>
      <c r="N63" s="97">
        <f t="shared" si="10"/>
        <v>0.11578947368421044</v>
      </c>
      <c r="P63" s="97">
        <f t="shared" si="11"/>
        <v>4.9411764705882356E-2</v>
      </c>
      <c r="R63">
        <f>MIN(IF($P63&lt;0,H63,ROUND(H63*(1+$P63),0)),SUM('2026-27'!G63:J63))</f>
        <v>111</v>
      </c>
      <c r="S63">
        <f>MIN(IF($P63&lt;0,R63,ROUND(R63*(1+$P63),0)),SUM('2027-28'!G63:J63))</f>
        <v>116</v>
      </c>
      <c r="T63">
        <f>MIN(IF($P63&lt;0,S63,ROUND(S63*(1+$P63),0)),SUM('2028-29'!G63:J63))</f>
        <v>122</v>
      </c>
    </row>
    <row r="64" spans="1:20">
      <c r="A64" s="3">
        <v>87</v>
      </c>
      <c r="B64" t="s">
        <v>81</v>
      </c>
      <c r="C64">
        <v>6</v>
      </c>
      <c r="D64">
        <v>5</v>
      </c>
      <c r="E64">
        <v>6</v>
      </c>
      <c r="F64">
        <v>10</v>
      </c>
      <c r="G64">
        <v>9</v>
      </c>
      <c r="H64">
        <v>8</v>
      </c>
      <c r="J64" s="97">
        <f t="shared" si="6"/>
        <v>-0.16666666666666663</v>
      </c>
      <c r="K64" s="97">
        <f t="shared" si="7"/>
        <v>0.19999999999999996</v>
      </c>
      <c r="L64" s="97">
        <f t="shared" si="8"/>
        <v>0.66666666666666674</v>
      </c>
      <c r="M64" s="97">
        <f t="shared" si="9"/>
        <v>-9.9999999999999978E-2</v>
      </c>
      <c r="N64" s="97">
        <f t="shared" si="10"/>
        <v>-0.11111111111111116</v>
      </c>
      <c r="P64" s="97">
        <f t="shared" si="11"/>
        <v>6.6666666666666652E-2</v>
      </c>
      <c r="R64">
        <f>MIN(IF($P64&lt;0,H64,ROUND(H64*(1+$P64),0)),SUM('2026-27'!G64:J64))</f>
        <v>9</v>
      </c>
      <c r="S64">
        <f>MIN(IF($P64&lt;0,R64,ROUND(R64*(1+$P64),0)),SUM('2027-28'!G64:J64))</f>
        <v>10</v>
      </c>
      <c r="T64">
        <f>MIN(IF($P64&lt;0,S64,ROUND(S64*(1+$P64),0)),SUM('2028-29'!G64:J64))</f>
        <v>11</v>
      </c>
    </row>
    <row r="65" spans="1:20">
      <c r="A65" s="3">
        <v>91</v>
      </c>
      <c r="B65" t="s">
        <v>82</v>
      </c>
      <c r="C65">
        <v>355</v>
      </c>
      <c r="D65">
        <v>371</v>
      </c>
      <c r="E65">
        <v>429</v>
      </c>
      <c r="F65">
        <v>428</v>
      </c>
      <c r="G65">
        <v>477</v>
      </c>
      <c r="H65">
        <v>513</v>
      </c>
      <c r="J65" s="97">
        <f t="shared" si="6"/>
        <v>4.5070422535211208E-2</v>
      </c>
      <c r="K65" s="97">
        <f t="shared" si="7"/>
        <v>0.15633423180592998</v>
      </c>
      <c r="L65" s="97">
        <f t="shared" si="8"/>
        <v>-2.3310023310023631E-3</v>
      </c>
      <c r="M65" s="97">
        <f t="shared" si="9"/>
        <v>0.11448598130841114</v>
      </c>
      <c r="N65" s="97">
        <f t="shared" si="10"/>
        <v>7.547169811320753E-2</v>
      </c>
      <c r="P65" s="97">
        <f t="shared" si="11"/>
        <v>8.9014084507042263E-2</v>
      </c>
      <c r="R65">
        <f>MIN(IF($P65&lt;0,H65,ROUND(H65*(1+$P65),0)),SUM('2026-27'!G65:J65))</f>
        <v>559</v>
      </c>
      <c r="S65">
        <f>MIN(IF($P65&lt;0,R65,ROUND(R65*(1+$P65),0)),SUM('2027-28'!G65:J65))</f>
        <v>609</v>
      </c>
      <c r="T65">
        <f>MIN(IF($P65&lt;0,S65,ROUND(S65*(1+$P65),0)),SUM('2028-29'!G65:J65))</f>
        <v>663</v>
      </c>
    </row>
    <row r="66" spans="1:20">
      <c r="A66" s="3">
        <v>92</v>
      </c>
      <c r="B66" t="s">
        <v>83</v>
      </c>
      <c r="C66">
        <v>11</v>
      </c>
      <c r="D66">
        <v>8</v>
      </c>
      <c r="E66">
        <v>11</v>
      </c>
      <c r="F66">
        <v>13</v>
      </c>
      <c r="G66">
        <v>10</v>
      </c>
      <c r="H66">
        <v>12</v>
      </c>
      <c r="J66" s="97">
        <f t="shared" si="6"/>
        <v>-0.27272727272727271</v>
      </c>
      <c r="K66" s="97">
        <f t="shared" si="7"/>
        <v>0.375</v>
      </c>
      <c r="L66" s="97">
        <f t="shared" si="8"/>
        <v>0.18181818181818188</v>
      </c>
      <c r="M66" s="97">
        <f t="shared" si="9"/>
        <v>-0.23076923076923073</v>
      </c>
      <c r="N66" s="97">
        <f t="shared" si="10"/>
        <v>0.19999999999999996</v>
      </c>
      <c r="P66" s="97">
        <f t="shared" si="11"/>
        <v>1.8181818181818167E-2</v>
      </c>
      <c r="R66">
        <f>MIN(IF($P66&lt;0,H66,ROUND(H66*(1+$P66),0)),SUM('2026-27'!G66:J66))</f>
        <v>12</v>
      </c>
      <c r="S66">
        <f>MIN(IF($P66&lt;0,R66,ROUND(R66*(1+$P66),0)),SUM('2027-28'!G66:J66))</f>
        <v>12</v>
      </c>
      <c r="T66">
        <f>MIN(IF($P66&lt;0,S66,ROUND(S66*(1+$P66),0)),SUM('2028-29'!G66:J66))</f>
        <v>12</v>
      </c>
    </row>
    <row r="67" spans="1:20">
      <c r="A67" s="4">
        <v>93</v>
      </c>
      <c r="B67" s="5" t="s">
        <v>84</v>
      </c>
      <c r="C67">
        <v>161</v>
      </c>
      <c r="D67">
        <v>167</v>
      </c>
      <c r="E67">
        <v>176</v>
      </c>
      <c r="F67">
        <v>208</v>
      </c>
      <c r="G67">
        <v>218</v>
      </c>
      <c r="H67">
        <v>252</v>
      </c>
      <c r="J67" s="97">
        <f t="shared" si="6"/>
        <v>3.7267080745341685E-2</v>
      </c>
      <c r="K67" s="97">
        <f t="shared" si="7"/>
        <v>5.3892215568862367E-2</v>
      </c>
      <c r="L67" s="97">
        <f t="shared" si="8"/>
        <v>0.18181818181818188</v>
      </c>
      <c r="M67" s="97">
        <f t="shared" si="9"/>
        <v>4.8076923076923128E-2</v>
      </c>
      <c r="N67" s="97">
        <f t="shared" si="10"/>
        <v>0.15596330275229353</v>
      </c>
      <c r="P67" s="97">
        <f t="shared" si="11"/>
        <v>0.11304347826086958</v>
      </c>
      <c r="R67">
        <f>MIN(IF($P67&lt;0,H67,ROUND(H67*(1+$P67),0)),SUM('2026-27'!G67:J67))</f>
        <v>280</v>
      </c>
      <c r="S67">
        <f>MIN(IF($P67&lt;0,R67,ROUND(R67*(1+$P67),0)),SUM('2027-28'!G67:J67))</f>
        <v>312</v>
      </c>
      <c r="T67">
        <f>MIN(IF($P67&lt;0,S67,ROUND(S67*(1+$P67),0)),SUM('2028-29'!G67:J67))</f>
        <v>347</v>
      </c>
    </row>
    <row r="68" spans="1:20">
      <c r="A68" s="6">
        <v>99</v>
      </c>
      <c r="B68" s="7" t="s">
        <v>85</v>
      </c>
      <c r="C68" s="89">
        <f t="shared" ref="C68:G68" si="12">SUM(C8:C67)</f>
        <v>25264</v>
      </c>
      <c r="D68" s="89">
        <f t="shared" si="12"/>
        <v>27254</v>
      </c>
      <c r="E68" s="89">
        <f t="shared" si="12"/>
        <v>29367</v>
      </c>
      <c r="F68" s="89">
        <f t="shared" si="12"/>
        <v>31727</v>
      </c>
      <c r="G68" s="89">
        <f t="shared" si="12"/>
        <v>34457</v>
      </c>
      <c r="H68" s="89">
        <f t="shared" ref="H68" si="13">SUM(H8:H67)</f>
        <v>37737</v>
      </c>
      <c r="R68" s="89">
        <f t="shared" ref="R68" si="14">SUM(R8:R67)</f>
        <v>41639</v>
      </c>
      <c r="S68" s="89">
        <f t="shared" ref="S68" si="15">SUM(S8:S67)</f>
        <v>46004</v>
      </c>
      <c r="T68" s="89">
        <f t="shared" ref="T68" si="16">SUM(T8:T67)</f>
        <v>50887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4:T68"/>
  <sheetViews>
    <sheetView workbookViewId="0">
      <pane xSplit="2" ySplit="7" topLeftCell="C46" activePane="bottomRight" state="frozen"/>
      <selection activeCell="AA68" sqref="AA68"/>
      <selection pane="topRight" activeCell="AA68" sqref="AA68"/>
      <selection pane="bottomLeft" activeCell="AA68" sqref="AA68"/>
      <selection pane="bottomRight" activeCell="AA68" sqref="AA68"/>
    </sheetView>
  </sheetViews>
  <sheetFormatPr defaultRowHeight="14.4"/>
  <cols>
    <col min="1" max="1" width="3.88671875" customWidth="1"/>
    <col min="2" max="2" width="27.109375" bestFit="1" customWidth="1"/>
  </cols>
  <sheetData>
    <row r="4" spans="1:20">
      <c r="A4" s="1"/>
      <c r="B4" s="2"/>
      <c r="J4" t="s">
        <v>134</v>
      </c>
      <c r="P4" t="s">
        <v>135</v>
      </c>
      <c r="R4" t="s">
        <v>138</v>
      </c>
    </row>
    <row r="5" spans="1:20">
      <c r="A5" s="3"/>
      <c r="C5">
        <v>2020</v>
      </c>
      <c r="D5">
        <v>2021</v>
      </c>
      <c r="E5">
        <v>2022</v>
      </c>
      <c r="F5">
        <v>2023</v>
      </c>
      <c r="G5">
        <v>2024</v>
      </c>
      <c r="H5">
        <v>2025</v>
      </c>
      <c r="J5">
        <v>2021</v>
      </c>
      <c r="K5">
        <v>2022</v>
      </c>
      <c r="L5">
        <v>2023</v>
      </c>
      <c r="M5">
        <v>2024</v>
      </c>
      <c r="N5">
        <v>2025</v>
      </c>
      <c r="P5" t="s">
        <v>136</v>
      </c>
      <c r="R5">
        <v>2026</v>
      </c>
      <c r="S5">
        <v>2027</v>
      </c>
      <c r="T5">
        <v>2028</v>
      </c>
    </row>
    <row r="6" spans="1:20">
      <c r="A6" s="3"/>
      <c r="B6" t="s">
        <v>18</v>
      </c>
      <c r="P6" t="s">
        <v>137</v>
      </c>
    </row>
    <row r="7" spans="1:20">
      <c r="A7" s="3"/>
    </row>
    <row r="8" spans="1:20">
      <c r="A8" s="1">
        <v>5</v>
      </c>
      <c r="B8" s="2" t="s">
        <v>25</v>
      </c>
      <c r="C8" s="94">
        <v>171</v>
      </c>
      <c r="D8" s="94">
        <v>205</v>
      </c>
      <c r="E8" s="94">
        <v>232</v>
      </c>
      <c r="F8" s="94">
        <v>252</v>
      </c>
      <c r="G8" s="94">
        <v>271</v>
      </c>
      <c r="H8" s="94">
        <v>248</v>
      </c>
      <c r="J8" s="97">
        <f>IF(C8=0,0,D8/C8-1)</f>
        <v>0.19883040935672525</v>
      </c>
      <c r="K8" s="97">
        <f>IF(D8=0,0,E8/D8-1)</f>
        <v>0.13170731707317063</v>
      </c>
      <c r="L8" s="97">
        <f t="shared" ref="L8:N8" si="0">IF(E8=0,0,F8/E8-1)</f>
        <v>8.6206896551724199E-2</v>
      </c>
      <c r="M8" s="97">
        <f t="shared" si="0"/>
        <v>7.5396825396825351E-2</v>
      </c>
      <c r="N8" s="97">
        <f t="shared" si="0"/>
        <v>-8.4870848708487046E-2</v>
      </c>
      <c r="P8" s="97">
        <f>IF(C8=0,0,(H8/C8-1)/5)</f>
        <v>9.0058479532163727E-2</v>
      </c>
      <c r="R8">
        <f>MIN(IF($P8&lt;0,H8,ROUND(H8*(1+$P8),0)),SUM('2026-27'!G8:J8))</f>
        <v>270</v>
      </c>
      <c r="S8">
        <f>MIN(IF($P8&lt;0,R8,ROUND(R8*(1+$P8),0)),SUM('2027-28'!G8:J8))</f>
        <v>294</v>
      </c>
      <c r="T8">
        <f>MIN(IF($P8&lt;0,S8,ROUND(S8*(1+$P8),0)),SUM('2028-29'!G8:J8))</f>
        <v>320</v>
      </c>
    </row>
    <row r="9" spans="1:20">
      <c r="A9" s="3">
        <v>6</v>
      </c>
      <c r="B9" t="s">
        <v>26</v>
      </c>
      <c r="C9" s="95">
        <v>91</v>
      </c>
      <c r="D9" s="95">
        <v>78</v>
      </c>
      <c r="E9" s="95">
        <v>84</v>
      </c>
      <c r="F9" s="95">
        <v>73</v>
      </c>
      <c r="G9" s="95">
        <v>82</v>
      </c>
      <c r="H9" s="95">
        <v>83</v>
      </c>
      <c r="J9" s="97">
        <f t="shared" ref="J9:J67" si="1">IF(C9=0,0,D9/C9-1)</f>
        <v>-0.1428571428571429</v>
      </c>
      <c r="K9" s="97">
        <f t="shared" ref="K9:K67" si="2">IF(D9=0,0,E9/D9-1)</f>
        <v>7.6923076923076872E-2</v>
      </c>
      <c r="L9" s="97">
        <f t="shared" ref="L9:L67" si="3">IF(E9=0,0,F9/E9-1)</f>
        <v>-0.13095238095238093</v>
      </c>
      <c r="M9" s="97">
        <f t="shared" ref="M9:M67" si="4">IF(F9=0,0,G9/F9-1)</f>
        <v>0.12328767123287676</v>
      </c>
      <c r="N9" s="97">
        <f t="shared" ref="N9:N67" si="5">IF(G9=0,0,H9/G9-1)</f>
        <v>1.2195121951219523E-2</v>
      </c>
      <c r="P9" s="97">
        <f t="shared" ref="P9:P67" si="6">IF(C9=0,0,(H9/C9-1)/5)</f>
        <v>-1.7582417582417586E-2</v>
      </c>
      <c r="R9">
        <f>MIN(IF($P9&lt;0,H9,ROUND(H9*(1+$P9),0)),SUM('2026-27'!G9:J9))</f>
        <v>83</v>
      </c>
      <c r="S9">
        <f>MIN(IF($P9&lt;0,R9,ROUND(R9*(1+$P9),0)),SUM('2027-28'!G9:J9))</f>
        <v>83</v>
      </c>
      <c r="T9">
        <f>MIN(IF($P9&lt;0,S9,ROUND(S9*(1+$P9),0)),SUM('2028-29'!G9:J9))</f>
        <v>83</v>
      </c>
    </row>
    <row r="10" spans="1:20">
      <c r="A10" s="3">
        <v>8</v>
      </c>
      <c r="B10" t="s">
        <v>27</v>
      </c>
      <c r="C10" s="95">
        <v>80</v>
      </c>
      <c r="D10" s="95">
        <v>64</v>
      </c>
      <c r="E10" s="95">
        <v>53</v>
      </c>
      <c r="F10" s="95">
        <v>48</v>
      </c>
      <c r="G10" s="95">
        <v>33</v>
      </c>
      <c r="H10" s="95">
        <v>14</v>
      </c>
      <c r="J10" s="97">
        <f t="shared" si="1"/>
        <v>-0.19999999999999996</v>
      </c>
      <c r="K10" s="97">
        <f t="shared" si="2"/>
        <v>-0.171875</v>
      </c>
      <c r="L10" s="97">
        <f t="shared" si="3"/>
        <v>-9.4339622641509413E-2</v>
      </c>
      <c r="M10" s="97">
        <f t="shared" si="4"/>
        <v>-0.3125</v>
      </c>
      <c r="N10" s="97">
        <f t="shared" si="5"/>
        <v>-0.57575757575757569</v>
      </c>
      <c r="P10" s="97">
        <f t="shared" si="6"/>
        <v>-0.16499999999999998</v>
      </c>
      <c r="R10">
        <f>MIN(IF($P10&lt;0,H10,ROUND(H10*(1+$P10),0)),SUM('2026-27'!G10:J10))</f>
        <v>14</v>
      </c>
      <c r="S10">
        <f>MIN(IF($P10&lt;0,R10,ROUND(R10*(1+$P10),0)),SUM('2027-28'!G10:J10))</f>
        <v>14</v>
      </c>
      <c r="T10">
        <f>MIN(IF($P10&lt;0,S10,ROUND(S10*(1+$P10),0)),SUM('2028-29'!G10:J10))</f>
        <v>14</v>
      </c>
    </row>
    <row r="11" spans="1:20">
      <c r="A11" s="3">
        <v>10</v>
      </c>
      <c r="B11" t="s">
        <v>28</v>
      </c>
      <c r="C11" s="95">
        <v>6</v>
      </c>
      <c r="D11" s="95">
        <v>9</v>
      </c>
      <c r="E11" s="95">
        <v>9</v>
      </c>
      <c r="F11" s="95">
        <v>6</v>
      </c>
      <c r="G11" s="95">
        <v>10</v>
      </c>
      <c r="H11" s="95">
        <v>11</v>
      </c>
      <c r="J11" s="97">
        <f t="shared" si="1"/>
        <v>0.5</v>
      </c>
      <c r="K11" s="97">
        <f t="shared" si="2"/>
        <v>0</v>
      </c>
      <c r="L11" s="97">
        <f t="shared" si="3"/>
        <v>-0.33333333333333337</v>
      </c>
      <c r="M11" s="97">
        <f t="shared" si="4"/>
        <v>0.66666666666666674</v>
      </c>
      <c r="N11" s="97">
        <f t="shared" si="5"/>
        <v>0.10000000000000009</v>
      </c>
      <c r="P11" s="97">
        <f t="shared" si="6"/>
        <v>0.16666666666666666</v>
      </c>
      <c r="R11">
        <f>MIN(IF($P11&lt;0,H11,ROUND(H11*(1+$P11),0)),SUM('2026-27'!G11:J11))</f>
        <v>13</v>
      </c>
      <c r="S11">
        <f>MIN(IF($P11&lt;0,R11,ROUND(R11*(1+$P11),0)),SUM('2027-28'!G11:J11))</f>
        <v>15</v>
      </c>
      <c r="T11">
        <f>MIN(IF($P11&lt;0,S11,ROUND(S11*(1+$P11),0)),SUM('2028-29'!G11:J11))</f>
        <v>18</v>
      </c>
    </row>
    <row r="12" spans="1:20">
      <c r="A12" s="3">
        <v>19</v>
      </c>
      <c r="B12" t="s">
        <v>29</v>
      </c>
      <c r="C12" s="95">
        <v>9</v>
      </c>
      <c r="D12" s="95">
        <v>8</v>
      </c>
      <c r="E12" s="95">
        <v>9</v>
      </c>
      <c r="F12" s="95">
        <v>13</v>
      </c>
      <c r="G12" s="95">
        <v>5</v>
      </c>
      <c r="H12" s="95">
        <v>6</v>
      </c>
      <c r="J12" s="97">
        <f t="shared" si="1"/>
        <v>-0.11111111111111116</v>
      </c>
      <c r="K12" s="97">
        <f t="shared" si="2"/>
        <v>0.125</v>
      </c>
      <c r="L12" s="97">
        <f t="shared" si="3"/>
        <v>0.44444444444444442</v>
      </c>
      <c r="M12" s="97">
        <f t="shared" si="4"/>
        <v>-0.61538461538461542</v>
      </c>
      <c r="N12" s="97">
        <f t="shared" si="5"/>
        <v>0.19999999999999996</v>
      </c>
      <c r="P12" s="97">
        <f t="shared" si="6"/>
        <v>-6.666666666666668E-2</v>
      </c>
      <c r="R12">
        <f>MIN(IF($P12&lt;0,H12,ROUND(H12*(1+$P12),0)),SUM('2026-27'!G12:J12))</f>
        <v>6</v>
      </c>
      <c r="S12">
        <f>MIN(IF($P12&lt;0,R12,ROUND(R12*(1+$P12),0)),SUM('2027-28'!G12:J12))</f>
        <v>6</v>
      </c>
      <c r="T12">
        <f>MIN(IF($P12&lt;0,S12,ROUND(S12*(1+$P12),0)),SUM('2028-29'!G12:J12))</f>
        <v>6</v>
      </c>
    </row>
    <row r="13" spans="1:20">
      <c r="A13" s="3">
        <v>20</v>
      </c>
      <c r="B13" t="s">
        <v>30</v>
      </c>
      <c r="C13" s="95">
        <v>45</v>
      </c>
      <c r="D13" s="95">
        <v>44</v>
      </c>
      <c r="E13" s="95">
        <v>48</v>
      </c>
      <c r="F13" s="95">
        <v>50</v>
      </c>
      <c r="G13" s="95">
        <v>55</v>
      </c>
      <c r="H13" s="95">
        <v>61</v>
      </c>
      <c r="J13" s="97">
        <f t="shared" si="1"/>
        <v>-2.2222222222222254E-2</v>
      </c>
      <c r="K13" s="97">
        <f t="shared" si="2"/>
        <v>9.0909090909090828E-2</v>
      </c>
      <c r="L13" s="97">
        <f t="shared" si="3"/>
        <v>4.1666666666666741E-2</v>
      </c>
      <c r="M13" s="97">
        <f t="shared" si="4"/>
        <v>0.10000000000000009</v>
      </c>
      <c r="N13" s="97">
        <f t="shared" si="5"/>
        <v>0.10909090909090913</v>
      </c>
      <c r="P13" s="97">
        <f t="shared" si="6"/>
        <v>7.1111111111111125E-2</v>
      </c>
      <c r="R13">
        <f>MIN(IF($P13&lt;0,H13,ROUND(H13*(1+$P13),0)),SUM('2026-27'!G13:J13))</f>
        <v>65</v>
      </c>
      <c r="S13">
        <f>MIN(IF($P13&lt;0,R13,ROUND(R13*(1+$P13),0)),SUM('2027-28'!G13:J13))</f>
        <v>70</v>
      </c>
      <c r="T13">
        <f>MIN(IF($P13&lt;0,S13,ROUND(S13*(1+$P13),0)),SUM('2028-29'!G13:J13))</f>
        <v>75</v>
      </c>
    </row>
    <row r="14" spans="1:20">
      <c r="A14" s="3">
        <v>22</v>
      </c>
      <c r="B14" t="s">
        <v>31</v>
      </c>
      <c r="C14" s="95">
        <v>181</v>
      </c>
      <c r="D14" s="95">
        <v>237</v>
      </c>
      <c r="E14" s="95">
        <v>288</v>
      </c>
      <c r="F14" s="95">
        <v>340</v>
      </c>
      <c r="G14" s="95">
        <v>368</v>
      </c>
      <c r="H14" s="95">
        <v>358</v>
      </c>
      <c r="J14" s="97">
        <f t="shared" si="1"/>
        <v>0.30939226519337026</v>
      </c>
      <c r="K14" s="97">
        <f t="shared" si="2"/>
        <v>0.21518987341772156</v>
      </c>
      <c r="L14" s="97">
        <f t="shared" si="3"/>
        <v>0.18055555555555558</v>
      </c>
      <c r="M14" s="97">
        <f t="shared" si="4"/>
        <v>8.2352941176470518E-2</v>
      </c>
      <c r="N14" s="97">
        <f t="shared" si="5"/>
        <v>-2.7173913043478271E-2</v>
      </c>
      <c r="P14" s="97">
        <f t="shared" si="6"/>
        <v>0.19558011049723759</v>
      </c>
      <c r="R14">
        <f>MIN(IF($P14&lt;0,H14,ROUND(H14*(1+$P14),0)),SUM('2026-27'!G14:J14))</f>
        <v>428</v>
      </c>
      <c r="S14">
        <f>MIN(IF($P14&lt;0,R14,ROUND(R14*(1+$P14),0)),SUM('2027-28'!G14:J14))</f>
        <v>512</v>
      </c>
      <c r="T14">
        <f>MIN(IF($P14&lt;0,S14,ROUND(S14*(1+$P14),0)),SUM('2028-29'!G14:J14))</f>
        <v>612</v>
      </c>
    </row>
    <row r="15" spans="1:20">
      <c r="A15" s="3">
        <v>23</v>
      </c>
      <c r="B15" t="s">
        <v>32</v>
      </c>
      <c r="C15" s="95">
        <v>276</v>
      </c>
      <c r="D15" s="95">
        <v>225</v>
      </c>
      <c r="E15" s="95">
        <v>235</v>
      </c>
      <c r="F15" s="95">
        <v>252</v>
      </c>
      <c r="G15" s="95">
        <v>261</v>
      </c>
      <c r="H15" s="95">
        <v>296</v>
      </c>
      <c r="J15" s="97">
        <f t="shared" si="1"/>
        <v>-0.18478260869565222</v>
      </c>
      <c r="K15" s="97">
        <f t="shared" si="2"/>
        <v>4.4444444444444509E-2</v>
      </c>
      <c r="L15" s="97">
        <f t="shared" si="3"/>
        <v>7.2340425531914887E-2</v>
      </c>
      <c r="M15" s="97">
        <f t="shared" si="4"/>
        <v>3.5714285714285809E-2</v>
      </c>
      <c r="N15" s="97">
        <f t="shared" si="5"/>
        <v>0.13409961685823757</v>
      </c>
      <c r="P15" s="97">
        <f t="shared" si="6"/>
        <v>1.4492753623188425E-2</v>
      </c>
      <c r="R15">
        <f>MIN(IF($P15&lt;0,H15,ROUND(H15*(1+$P15),0)),SUM('2026-27'!G15:J15))</f>
        <v>300</v>
      </c>
      <c r="S15">
        <f>MIN(IF($P15&lt;0,R15,ROUND(R15*(1+$P15),0)),SUM('2027-28'!G15:J15))</f>
        <v>304</v>
      </c>
      <c r="T15">
        <f>MIN(IF($P15&lt;0,S15,ROUND(S15*(1+$P15),0)),SUM('2028-29'!G15:J15))</f>
        <v>308</v>
      </c>
    </row>
    <row r="16" spans="1:20">
      <c r="A16" s="3">
        <v>27</v>
      </c>
      <c r="B16" t="s">
        <v>33</v>
      </c>
      <c r="C16" s="95">
        <v>36</v>
      </c>
      <c r="D16" s="95">
        <v>3</v>
      </c>
      <c r="E16" s="95">
        <v>1</v>
      </c>
      <c r="F16" s="95">
        <v>0</v>
      </c>
      <c r="G16" s="95">
        <v>3</v>
      </c>
      <c r="H16" s="95">
        <v>2</v>
      </c>
      <c r="J16" s="97">
        <f t="shared" si="1"/>
        <v>-0.91666666666666663</v>
      </c>
      <c r="K16" s="97">
        <f t="shared" si="2"/>
        <v>-0.66666666666666674</v>
      </c>
      <c r="L16" s="97">
        <f t="shared" si="3"/>
        <v>-1</v>
      </c>
      <c r="M16" s="97">
        <f t="shared" si="4"/>
        <v>0</v>
      </c>
      <c r="N16" s="97">
        <f t="shared" si="5"/>
        <v>-0.33333333333333337</v>
      </c>
      <c r="P16" s="97">
        <f t="shared" si="6"/>
        <v>-0.18888888888888888</v>
      </c>
      <c r="R16">
        <f>MIN(IF($P16&lt;0,H16,ROUND(H16*(1+$P16),0)),SUM('2026-27'!G16:J16))</f>
        <v>2</v>
      </c>
      <c r="S16">
        <f>MIN(IF($P16&lt;0,R16,ROUND(R16*(1+$P16),0)),SUM('2027-28'!G16:J16))</f>
        <v>2</v>
      </c>
      <c r="T16">
        <f>MIN(IF($P16&lt;0,S16,ROUND(S16*(1+$P16),0)),SUM('2028-29'!G16:J16))</f>
        <v>2</v>
      </c>
    </row>
    <row r="17" spans="1:20">
      <c r="A17" s="3">
        <v>28</v>
      </c>
      <c r="B17" t="s">
        <v>34</v>
      </c>
      <c r="C17" s="95">
        <v>67</v>
      </c>
      <c r="D17" s="95">
        <v>49</v>
      </c>
      <c r="E17" s="95">
        <v>55</v>
      </c>
      <c r="F17" s="95">
        <v>52</v>
      </c>
      <c r="G17" s="95">
        <v>47</v>
      </c>
      <c r="H17" s="95">
        <v>47</v>
      </c>
      <c r="J17" s="97">
        <f t="shared" si="1"/>
        <v>-0.26865671641791045</v>
      </c>
      <c r="K17" s="97">
        <f t="shared" si="2"/>
        <v>0.12244897959183665</v>
      </c>
      <c r="L17" s="97">
        <f t="shared" si="3"/>
        <v>-5.4545454545454564E-2</v>
      </c>
      <c r="M17" s="97">
        <f t="shared" si="4"/>
        <v>-9.6153846153846145E-2</v>
      </c>
      <c r="N17" s="97">
        <f t="shared" si="5"/>
        <v>0</v>
      </c>
      <c r="P17" s="97">
        <f t="shared" si="6"/>
        <v>-5.9701492537313425E-2</v>
      </c>
      <c r="R17">
        <f>MIN(IF($P17&lt;0,H17,ROUND(H17*(1+$P17),0)),SUM('2026-27'!G17:J17))</f>
        <v>47</v>
      </c>
      <c r="S17">
        <f>MIN(IF($P17&lt;0,R17,ROUND(R17*(1+$P17),0)),SUM('2027-28'!G17:J17))</f>
        <v>47</v>
      </c>
      <c r="T17">
        <f>MIN(IF($P17&lt;0,S17,ROUND(S17*(1+$P17),0)),SUM('2028-29'!G17:J17))</f>
        <v>47</v>
      </c>
    </row>
    <row r="18" spans="1:20">
      <c r="A18" s="3">
        <v>33</v>
      </c>
      <c r="B18" t="s">
        <v>35</v>
      </c>
      <c r="C18" s="95">
        <v>336</v>
      </c>
      <c r="D18" s="95">
        <v>407</v>
      </c>
      <c r="E18" s="95">
        <v>449</v>
      </c>
      <c r="F18" s="95">
        <v>552</v>
      </c>
      <c r="G18" s="95">
        <v>573</v>
      </c>
      <c r="H18" s="95">
        <v>629</v>
      </c>
      <c r="J18" s="97">
        <f t="shared" si="1"/>
        <v>0.21130952380952372</v>
      </c>
      <c r="K18" s="97">
        <f t="shared" si="2"/>
        <v>0.10319410319410327</v>
      </c>
      <c r="L18" s="97">
        <f t="shared" si="3"/>
        <v>0.2293986636971046</v>
      </c>
      <c r="M18" s="97">
        <f t="shared" si="4"/>
        <v>3.8043478260869623E-2</v>
      </c>
      <c r="N18" s="97">
        <f t="shared" si="5"/>
        <v>9.7731239092495592E-2</v>
      </c>
      <c r="P18" s="97">
        <f t="shared" si="6"/>
        <v>0.1744047619047619</v>
      </c>
      <c r="R18">
        <f>MIN(IF($P18&lt;0,H18,ROUND(H18*(1+$P18),0)),SUM('2026-27'!G18:J18))</f>
        <v>739</v>
      </c>
      <c r="S18">
        <f>MIN(IF($P18&lt;0,R18,ROUND(R18*(1+$P18),0)),SUM('2027-28'!G18:J18))</f>
        <v>868</v>
      </c>
      <c r="T18">
        <f>MIN(IF($P18&lt;0,S18,ROUND(S18*(1+$P18),0)),SUM('2028-29'!G18:J18))</f>
        <v>1019</v>
      </c>
    </row>
    <row r="19" spans="1:20">
      <c r="A19" s="3">
        <v>34</v>
      </c>
      <c r="B19" t="s">
        <v>36</v>
      </c>
      <c r="C19" s="95">
        <v>305</v>
      </c>
      <c r="D19" s="95">
        <v>300</v>
      </c>
      <c r="E19" s="95">
        <v>239</v>
      </c>
      <c r="F19" s="95">
        <v>228</v>
      </c>
      <c r="G19" s="95">
        <v>261</v>
      </c>
      <c r="H19" s="95">
        <v>242</v>
      </c>
      <c r="J19" s="97">
        <f t="shared" si="1"/>
        <v>-1.6393442622950838E-2</v>
      </c>
      <c r="K19" s="97">
        <f t="shared" si="2"/>
        <v>-0.20333333333333337</v>
      </c>
      <c r="L19" s="97">
        <f t="shared" si="3"/>
        <v>-4.6025104602510414E-2</v>
      </c>
      <c r="M19" s="97">
        <f t="shared" si="4"/>
        <v>0.14473684210526305</v>
      </c>
      <c r="N19" s="97">
        <f t="shared" si="5"/>
        <v>-7.2796934865900331E-2</v>
      </c>
      <c r="P19" s="97">
        <f t="shared" si="6"/>
        <v>-4.1311475409836061E-2</v>
      </c>
      <c r="R19">
        <f>MIN(IF($P19&lt;0,H19,ROUND(H19*(1+$P19),0)),SUM('2026-27'!G19:J19))</f>
        <v>242</v>
      </c>
      <c r="S19">
        <f>MIN(IF($P19&lt;0,R19,ROUND(R19*(1+$P19),0)),SUM('2027-28'!G19:J19))</f>
        <v>242</v>
      </c>
      <c r="T19">
        <f>MIN(IF($P19&lt;0,S19,ROUND(S19*(1+$P19),0)),SUM('2028-29'!G19:J19))</f>
        <v>242</v>
      </c>
    </row>
    <row r="20" spans="1:20">
      <c r="A20" s="3">
        <v>35</v>
      </c>
      <c r="B20" t="s">
        <v>37</v>
      </c>
      <c r="C20" s="95">
        <v>242</v>
      </c>
      <c r="D20" s="95">
        <v>249</v>
      </c>
      <c r="E20" s="95">
        <v>302</v>
      </c>
      <c r="F20" s="95">
        <v>346</v>
      </c>
      <c r="G20" s="95">
        <v>348</v>
      </c>
      <c r="H20" s="95">
        <v>350</v>
      </c>
      <c r="J20" s="97">
        <f t="shared" si="1"/>
        <v>2.8925619834710758E-2</v>
      </c>
      <c r="K20" s="97">
        <f t="shared" si="2"/>
        <v>0.21285140562248994</v>
      </c>
      <c r="L20" s="97">
        <f t="shared" si="3"/>
        <v>0.14569536423841067</v>
      </c>
      <c r="M20" s="97">
        <f t="shared" si="4"/>
        <v>5.7803468208093012E-3</v>
      </c>
      <c r="N20" s="97">
        <f t="shared" si="5"/>
        <v>5.7471264367816577E-3</v>
      </c>
      <c r="P20" s="97">
        <f t="shared" si="6"/>
        <v>8.9256198347107449E-2</v>
      </c>
      <c r="R20">
        <f>MIN(IF($P20&lt;0,H20,ROUND(H20*(1+$P20),0)),SUM('2026-27'!G20:J20))</f>
        <v>381</v>
      </c>
      <c r="S20">
        <f>MIN(IF($P20&lt;0,R20,ROUND(R20*(1+$P20),0)),SUM('2027-28'!G20:J20))</f>
        <v>415</v>
      </c>
      <c r="T20">
        <f>MIN(IF($P20&lt;0,S20,ROUND(S20*(1+$P20),0)),SUM('2028-29'!G20:J20))</f>
        <v>452</v>
      </c>
    </row>
    <row r="21" spans="1:20">
      <c r="A21" s="3">
        <v>36</v>
      </c>
      <c r="B21" t="s">
        <v>38</v>
      </c>
      <c r="C21" s="95">
        <v>782</v>
      </c>
      <c r="D21" s="95">
        <v>797</v>
      </c>
      <c r="E21" s="95">
        <v>825</v>
      </c>
      <c r="F21" s="95">
        <v>811</v>
      </c>
      <c r="G21" s="95">
        <v>791</v>
      </c>
      <c r="H21" s="95">
        <v>771</v>
      </c>
      <c r="J21" s="97">
        <f t="shared" si="1"/>
        <v>1.9181585677749302E-2</v>
      </c>
      <c r="K21" s="97">
        <f t="shared" si="2"/>
        <v>3.5131744040150625E-2</v>
      </c>
      <c r="L21" s="97">
        <f t="shared" si="3"/>
        <v>-1.6969696969696968E-2</v>
      </c>
      <c r="M21" s="97">
        <f t="shared" si="4"/>
        <v>-2.4660912453760786E-2</v>
      </c>
      <c r="N21" s="97">
        <f t="shared" si="5"/>
        <v>-2.5284450063211117E-2</v>
      </c>
      <c r="P21" s="97">
        <f t="shared" si="6"/>
        <v>-2.8132992327365657E-3</v>
      </c>
      <c r="R21">
        <f>MIN(IF($P21&lt;0,H21,ROUND(H21*(1+$P21),0)),SUM('2026-27'!G21:J21))</f>
        <v>771</v>
      </c>
      <c r="S21">
        <f>MIN(IF($P21&lt;0,R21,ROUND(R21*(1+$P21),0)),SUM('2027-28'!G21:J21))</f>
        <v>771</v>
      </c>
      <c r="T21">
        <f>MIN(IF($P21&lt;0,S21,ROUND(S21*(1+$P21),0)),SUM('2028-29'!G21:J21))</f>
        <v>771</v>
      </c>
    </row>
    <row r="22" spans="1:20">
      <c r="A22" s="3">
        <v>37</v>
      </c>
      <c r="B22" t="s">
        <v>39</v>
      </c>
      <c r="C22" s="95">
        <v>387</v>
      </c>
      <c r="D22" s="95">
        <v>337</v>
      </c>
      <c r="E22" s="95">
        <v>317</v>
      </c>
      <c r="F22" s="95">
        <v>270</v>
      </c>
      <c r="G22" s="95">
        <v>263</v>
      </c>
      <c r="H22" s="95">
        <v>191</v>
      </c>
      <c r="J22" s="97">
        <f t="shared" si="1"/>
        <v>-0.12919896640826878</v>
      </c>
      <c r="K22" s="97">
        <f t="shared" si="2"/>
        <v>-5.9347181008902128E-2</v>
      </c>
      <c r="L22" s="97">
        <f t="shared" si="3"/>
        <v>-0.1482649842271293</v>
      </c>
      <c r="M22" s="97">
        <f t="shared" si="4"/>
        <v>-2.5925925925925908E-2</v>
      </c>
      <c r="N22" s="97">
        <f t="shared" si="5"/>
        <v>-0.27376425855513309</v>
      </c>
      <c r="P22" s="97">
        <f t="shared" si="6"/>
        <v>-0.10129198966408268</v>
      </c>
      <c r="R22">
        <f>MIN(IF($P22&lt;0,H22,ROUND(H22*(1+$P22),0)),SUM('2026-27'!G22:J22))</f>
        <v>191</v>
      </c>
      <c r="S22">
        <f>MIN(IF($P22&lt;0,R22,ROUND(R22*(1+$P22),0)),SUM('2027-28'!G22:J22))</f>
        <v>191</v>
      </c>
      <c r="T22">
        <f>MIN(IF($P22&lt;0,S22,ROUND(S22*(1+$P22),0)),SUM('2028-29'!G22:J22))</f>
        <v>191</v>
      </c>
    </row>
    <row r="23" spans="1:20">
      <c r="A23" s="3">
        <v>38</v>
      </c>
      <c r="B23" t="s">
        <v>40</v>
      </c>
      <c r="C23" s="95">
        <v>119</v>
      </c>
      <c r="D23" s="95">
        <v>122</v>
      </c>
      <c r="E23" s="95">
        <v>132</v>
      </c>
      <c r="F23" s="95">
        <v>152</v>
      </c>
      <c r="G23" s="95">
        <v>140</v>
      </c>
      <c r="H23" s="95">
        <v>127</v>
      </c>
      <c r="J23" s="97">
        <f t="shared" si="1"/>
        <v>2.5210084033613356E-2</v>
      </c>
      <c r="K23" s="97">
        <f t="shared" si="2"/>
        <v>8.1967213114754189E-2</v>
      </c>
      <c r="L23" s="97">
        <f t="shared" si="3"/>
        <v>0.1515151515151516</v>
      </c>
      <c r="M23" s="97">
        <f t="shared" si="4"/>
        <v>-7.8947368421052655E-2</v>
      </c>
      <c r="N23" s="97">
        <f t="shared" si="5"/>
        <v>-9.285714285714286E-2</v>
      </c>
      <c r="P23" s="97">
        <f t="shared" si="6"/>
        <v>1.3445378151260502E-2</v>
      </c>
      <c r="R23">
        <f>MIN(IF($P23&lt;0,H23,ROUND(H23*(1+$P23),0)),SUM('2026-27'!G23:J23))</f>
        <v>129</v>
      </c>
      <c r="S23">
        <f>MIN(IF($P23&lt;0,R23,ROUND(R23*(1+$P23),0)),SUM('2027-28'!G23:J23))</f>
        <v>131</v>
      </c>
      <c r="T23">
        <f>MIN(IF($P23&lt;0,S23,ROUND(S23*(1+$P23),0)),SUM('2028-29'!G23:J23))</f>
        <v>133</v>
      </c>
    </row>
    <row r="24" spans="1:20">
      <c r="A24" s="3">
        <v>39</v>
      </c>
      <c r="B24" t="s">
        <v>41</v>
      </c>
      <c r="C24" s="95">
        <v>524</v>
      </c>
      <c r="D24" s="95">
        <v>487</v>
      </c>
      <c r="E24" s="95">
        <v>491</v>
      </c>
      <c r="F24" s="95">
        <v>468</v>
      </c>
      <c r="G24" s="95">
        <v>485</v>
      </c>
      <c r="H24" s="95">
        <v>445</v>
      </c>
      <c r="J24" s="97">
        <f t="shared" si="1"/>
        <v>-7.0610687022900742E-2</v>
      </c>
      <c r="K24" s="97">
        <f t="shared" si="2"/>
        <v>8.2135523613962036E-3</v>
      </c>
      <c r="L24" s="97">
        <f t="shared" si="3"/>
        <v>-4.6843177189409335E-2</v>
      </c>
      <c r="M24" s="97">
        <f t="shared" si="4"/>
        <v>3.6324786324786418E-2</v>
      </c>
      <c r="N24" s="97">
        <f t="shared" si="5"/>
        <v>-8.2474226804123751E-2</v>
      </c>
      <c r="P24" s="97">
        <f t="shared" si="6"/>
        <v>-3.0152671755725179E-2</v>
      </c>
      <c r="R24">
        <f>MIN(IF($P24&lt;0,H24,ROUND(H24*(1+$P24),0)),SUM('2026-27'!G24:J24))</f>
        <v>445</v>
      </c>
      <c r="S24">
        <f>MIN(IF($P24&lt;0,R24,ROUND(R24*(1+$P24),0)),SUM('2027-28'!G24:J24))</f>
        <v>445</v>
      </c>
      <c r="T24">
        <f>MIN(IF($P24&lt;0,S24,ROUND(S24*(1+$P24),0)),SUM('2028-29'!G24:J24))</f>
        <v>445</v>
      </c>
    </row>
    <row r="25" spans="1:20">
      <c r="A25" s="3">
        <v>40</v>
      </c>
      <c r="B25" t="s">
        <v>42</v>
      </c>
      <c r="C25" s="95">
        <v>57</v>
      </c>
      <c r="D25" s="95">
        <v>47</v>
      </c>
      <c r="E25" s="95">
        <v>51</v>
      </c>
      <c r="F25" s="95">
        <v>45</v>
      </c>
      <c r="G25" s="95">
        <v>43</v>
      </c>
      <c r="H25" s="95">
        <v>31</v>
      </c>
      <c r="J25" s="97">
        <f t="shared" si="1"/>
        <v>-0.17543859649122806</v>
      </c>
      <c r="K25" s="97">
        <f t="shared" si="2"/>
        <v>8.5106382978723305E-2</v>
      </c>
      <c r="L25" s="97">
        <f t="shared" si="3"/>
        <v>-0.11764705882352944</v>
      </c>
      <c r="M25" s="97">
        <f t="shared" si="4"/>
        <v>-4.4444444444444398E-2</v>
      </c>
      <c r="N25" s="97">
        <f t="shared" si="5"/>
        <v>-0.27906976744186052</v>
      </c>
      <c r="P25" s="97">
        <f t="shared" si="6"/>
        <v>-9.1228070175438589E-2</v>
      </c>
      <c r="R25">
        <f>MIN(IF($P25&lt;0,H25,ROUND(H25*(1+$P25),0)),SUM('2026-27'!G25:J25))</f>
        <v>31</v>
      </c>
      <c r="S25">
        <f>MIN(IF($P25&lt;0,R25,ROUND(R25*(1+$P25),0)),SUM('2027-28'!G25:J25))</f>
        <v>31</v>
      </c>
      <c r="T25">
        <f>MIN(IF($P25&lt;0,S25,ROUND(S25*(1+$P25),0)),SUM('2028-29'!G25:J25))</f>
        <v>31</v>
      </c>
    </row>
    <row r="26" spans="1:20">
      <c r="A26" s="3">
        <v>41</v>
      </c>
      <c r="B26" t="s">
        <v>43</v>
      </c>
      <c r="C26" s="95">
        <v>128</v>
      </c>
      <c r="D26" s="95">
        <v>131</v>
      </c>
      <c r="E26" s="95">
        <v>129</v>
      </c>
      <c r="F26" s="95">
        <v>138</v>
      </c>
      <c r="G26" s="95">
        <v>157</v>
      </c>
      <c r="H26" s="95">
        <v>145</v>
      </c>
      <c r="J26" s="97">
        <f t="shared" si="1"/>
        <v>2.34375E-2</v>
      </c>
      <c r="K26" s="97">
        <f t="shared" si="2"/>
        <v>-1.5267175572519109E-2</v>
      </c>
      <c r="L26" s="97">
        <f t="shared" si="3"/>
        <v>6.9767441860465018E-2</v>
      </c>
      <c r="M26" s="97">
        <f t="shared" si="4"/>
        <v>0.1376811594202898</v>
      </c>
      <c r="N26" s="97">
        <f t="shared" si="5"/>
        <v>-7.6433121019108263E-2</v>
      </c>
      <c r="P26" s="97">
        <f t="shared" si="6"/>
        <v>2.6562499999999999E-2</v>
      </c>
      <c r="R26">
        <f>MIN(IF($P26&lt;0,H26,ROUND(H26*(1+$P26),0)),SUM('2026-27'!G26:J26))</f>
        <v>149</v>
      </c>
      <c r="S26">
        <f>MIN(IF($P26&lt;0,R26,ROUND(R26*(1+$P26),0)),SUM('2027-28'!G26:J26))</f>
        <v>153</v>
      </c>
      <c r="T26">
        <f>MIN(IF($P26&lt;0,S26,ROUND(S26*(1+$P26),0)),SUM('2028-29'!G26:J26))</f>
        <v>157</v>
      </c>
    </row>
    <row r="27" spans="1:20">
      <c r="A27" s="3">
        <v>42</v>
      </c>
      <c r="B27" t="s">
        <v>44</v>
      </c>
      <c r="C27" s="95">
        <v>303</v>
      </c>
      <c r="D27" s="95">
        <v>310</v>
      </c>
      <c r="E27" s="95">
        <v>344</v>
      </c>
      <c r="F27" s="95">
        <v>361</v>
      </c>
      <c r="G27" s="95">
        <v>388</v>
      </c>
      <c r="H27" s="95">
        <v>411</v>
      </c>
      <c r="J27" s="97">
        <f t="shared" si="1"/>
        <v>2.3102310231023049E-2</v>
      </c>
      <c r="K27" s="97">
        <f t="shared" si="2"/>
        <v>0.10967741935483866</v>
      </c>
      <c r="L27" s="97">
        <f t="shared" si="3"/>
        <v>4.9418604651162878E-2</v>
      </c>
      <c r="M27" s="97">
        <f t="shared" si="4"/>
        <v>7.4792243767312971E-2</v>
      </c>
      <c r="N27" s="97">
        <f t="shared" si="5"/>
        <v>5.9278350515463929E-2</v>
      </c>
      <c r="P27" s="97">
        <f t="shared" si="6"/>
        <v>7.1287128712871309E-2</v>
      </c>
      <c r="R27">
        <f>MIN(IF($P27&lt;0,H27,ROUND(H27*(1+$P27),0)),SUM('2026-27'!G27:J27))</f>
        <v>440</v>
      </c>
      <c r="S27">
        <f>MIN(IF($P27&lt;0,R27,ROUND(R27*(1+$P27),0)),SUM('2027-28'!G27:J27))</f>
        <v>471</v>
      </c>
      <c r="T27">
        <f>MIN(IF($P27&lt;0,S27,ROUND(S27*(1+$P27),0)),SUM('2028-29'!G27:J27))</f>
        <v>505</v>
      </c>
    </row>
    <row r="28" spans="1:20">
      <c r="A28" s="3">
        <v>43</v>
      </c>
      <c r="B28" t="s">
        <v>45</v>
      </c>
      <c r="C28" s="95">
        <v>348</v>
      </c>
      <c r="D28" s="95">
        <v>343</v>
      </c>
      <c r="E28" s="95">
        <v>343</v>
      </c>
      <c r="F28" s="95">
        <v>331</v>
      </c>
      <c r="G28" s="95">
        <v>323</v>
      </c>
      <c r="H28" s="95">
        <v>325</v>
      </c>
      <c r="J28" s="97">
        <f t="shared" si="1"/>
        <v>-1.4367816091954033E-2</v>
      </c>
      <c r="K28" s="97">
        <f t="shared" si="2"/>
        <v>0</v>
      </c>
      <c r="L28" s="97">
        <f t="shared" si="3"/>
        <v>-3.4985422740524741E-2</v>
      </c>
      <c r="M28" s="97">
        <f t="shared" si="4"/>
        <v>-2.4169184290030232E-2</v>
      </c>
      <c r="N28" s="97">
        <f t="shared" si="5"/>
        <v>6.1919504643963563E-3</v>
      </c>
      <c r="P28" s="97">
        <f t="shared" si="6"/>
        <v>-1.3218390804597701E-2</v>
      </c>
      <c r="R28">
        <f>MIN(IF($P28&lt;0,H28,ROUND(H28*(1+$P28),0)),SUM('2026-27'!G28:J28))</f>
        <v>325</v>
      </c>
      <c r="S28">
        <f>MIN(IF($P28&lt;0,R28,ROUND(R28*(1+$P28),0)),SUM('2027-28'!G28:J28))</f>
        <v>325</v>
      </c>
      <c r="T28">
        <f>MIN(IF($P28&lt;0,S28,ROUND(S28*(1+$P28),0)),SUM('2028-29'!G28:J28))</f>
        <v>325</v>
      </c>
    </row>
    <row r="29" spans="1:20">
      <c r="A29" s="3">
        <v>44</v>
      </c>
      <c r="B29" t="s">
        <v>46</v>
      </c>
      <c r="C29" s="95">
        <v>193</v>
      </c>
      <c r="D29" s="95">
        <v>164</v>
      </c>
      <c r="E29" s="95">
        <v>179</v>
      </c>
      <c r="F29" s="95">
        <v>197</v>
      </c>
      <c r="G29" s="95">
        <v>209</v>
      </c>
      <c r="H29" s="95">
        <v>199</v>
      </c>
      <c r="J29" s="97">
        <f t="shared" si="1"/>
        <v>-0.15025906735751293</v>
      </c>
      <c r="K29" s="97">
        <f t="shared" si="2"/>
        <v>9.1463414634146423E-2</v>
      </c>
      <c r="L29" s="97">
        <f t="shared" si="3"/>
        <v>0.1005586592178771</v>
      </c>
      <c r="M29" s="97">
        <f t="shared" si="4"/>
        <v>6.0913705583756306E-2</v>
      </c>
      <c r="N29" s="97">
        <f t="shared" si="5"/>
        <v>-4.7846889952153138E-2</v>
      </c>
      <c r="P29" s="97">
        <f t="shared" si="6"/>
        <v>6.2176165803109031E-3</v>
      </c>
      <c r="R29">
        <f>MIN(IF($P29&lt;0,H29,ROUND(H29*(1+$P29),0)),SUM('2026-27'!G29:J29))</f>
        <v>200</v>
      </c>
      <c r="S29">
        <f>MIN(IF($P29&lt;0,R29,ROUND(R29*(1+$P29),0)),SUM('2027-28'!G29:J29))</f>
        <v>201</v>
      </c>
      <c r="T29">
        <f>MIN(IF($P29&lt;0,S29,ROUND(S29*(1+$P29),0)),SUM('2028-29'!G29:J29))</f>
        <v>202</v>
      </c>
    </row>
    <row r="30" spans="1:20">
      <c r="A30" s="3">
        <v>45</v>
      </c>
      <c r="B30" t="s">
        <v>47</v>
      </c>
      <c r="C30" s="95">
        <v>46</v>
      </c>
      <c r="D30" s="95">
        <v>34</v>
      </c>
      <c r="E30" s="95">
        <v>38</v>
      </c>
      <c r="F30" s="95">
        <v>44</v>
      </c>
      <c r="G30" s="95">
        <v>50</v>
      </c>
      <c r="H30" s="95">
        <v>47</v>
      </c>
      <c r="J30" s="97">
        <f t="shared" si="1"/>
        <v>-0.26086956521739135</v>
      </c>
      <c r="K30" s="97">
        <f t="shared" si="2"/>
        <v>0.11764705882352944</v>
      </c>
      <c r="L30" s="97">
        <f t="shared" si="3"/>
        <v>0.15789473684210531</v>
      </c>
      <c r="M30" s="97">
        <f t="shared" si="4"/>
        <v>0.13636363636363646</v>
      </c>
      <c r="N30" s="97">
        <f t="shared" si="5"/>
        <v>-6.0000000000000053E-2</v>
      </c>
      <c r="P30" s="97">
        <f t="shared" si="6"/>
        <v>4.3478260869565409E-3</v>
      </c>
      <c r="R30">
        <f>MIN(IF($P30&lt;0,H30,ROUND(H30*(1+$P30),0)),SUM('2026-27'!G30:J30))</f>
        <v>47</v>
      </c>
      <c r="S30">
        <f>MIN(IF($P30&lt;0,R30,ROUND(R30*(1+$P30),0)),SUM('2027-28'!G30:J30))</f>
        <v>47</v>
      </c>
      <c r="T30">
        <f>MIN(IF($P30&lt;0,S30,ROUND(S30*(1+$P30),0)),SUM('2028-29'!G30:J30))</f>
        <v>47</v>
      </c>
    </row>
    <row r="31" spans="1:20">
      <c r="A31" s="3">
        <v>46</v>
      </c>
      <c r="B31" t="s">
        <v>48</v>
      </c>
      <c r="C31" s="95">
        <v>227</v>
      </c>
      <c r="D31" s="95">
        <v>224</v>
      </c>
      <c r="E31" s="95">
        <v>244</v>
      </c>
      <c r="F31" s="95">
        <v>260</v>
      </c>
      <c r="G31" s="95">
        <v>272</v>
      </c>
      <c r="H31" s="95">
        <v>293</v>
      </c>
      <c r="J31" s="97">
        <f t="shared" si="1"/>
        <v>-1.3215859030836996E-2</v>
      </c>
      <c r="K31" s="97">
        <f t="shared" si="2"/>
        <v>8.9285714285714191E-2</v>
      </c>
      <c r="L31" s="97">
        <f t="shared" si="3"/>
        <v>6.5573770491803351E-2</v>
      </c>
      <c r="M31" s="97">
        <f t="shared" si="4"/>
        <v>4.6153846153846212E-2</v>
      </c>
      <c r="N31" s="97">
        <f t="shared" si="5"/>
        <v>7.7205882352941124E-2</v>
      </c>
      <c r="P31" s="97">
        <f t="shared" si="6"/>
        <v>5.8149779735682826E-2</v>
      </c>
      <c r="R31">
        <f>MIN(IF($P31&lt;0,H31,ROUND(H31*(1+$P31),0)),SUM('2026-27'!G31:J31))</f>
        <v>310</v>
      </c>
      <c r="S31">
        <f>MIN(IF($P31&lt;0,R31,ROUND(R31*(1+$P31),0)),SUM('2027-28'!G31:J31))</f>
        <v>328</v>
      </c>
      <c r="T31">
        <f>MIN(IF($P31&lt;0,S31,ROUND(S31*(1+$P31),0)),SUM('2028-29'!G31:J31))</f>
        <v>347</v>
      </c>
    </row>
    <row r="32" spans="1:20">
      <c r="A32" s="3">
        <v>47</v>
      </c>
      <c r="B32" t="s">
        <v>49</v>
      </c>
      <c r="C32" s="95">
        <v>130</v>
      </c>
      <c r="D32" s="95">
        <v>139</v>
      </c>
      <c r="E32" s="95">
        <v>135</v>
      </c>
      <c r="F32" s="95">
        <v>154</v>
      </c>
      <c r="G32" s="95">
        <v>146</v>
      </c>
      <c r="H32" s="95">
        <v>154</v>
      </c>
      <c r="J32" s="97">
        <f t="shared" si="1"/>
        <v>6.9230769230769207E-2</v>
      </c>
      <c r="K32" s="97">
        <f t="shared" si="2"/>
        <v>-2.877697841726623E-2</v>
      </c>
      <c r="L32" s="97">
        <f t="shared" si="3"/>
        <v>0.14074074074074083</v>
      </c>
      <c r="M32" s="97">
        <f t="shared" si="4"/>
        <v>-5.1948051948051965E-2</v>
      </c>
      <c r="N32" s="97">
        <f t="shared" si="5"/>
        <v>5.4794520547945202E-2</v>
      </c>
      <c r="P32" s="97">
        <f t="shared" si="6"/>
        <v>3.6923076923076927E-2</v>
      </c>
      <c r="R32">
        <f>MIN(IF($P32&lt;0,H32,ROUND(H32*(1+$P32),0)),SUM('2026-27'!G32:J32))</f>
        <v>160</v>
      </c>
      <c r="S32">
        <f>MIN(IF($P32&lt;0,R32,ROUND(R32*(1+$P32),0)),SUM('2027-28'!G32:J32))</f>
        <v>166</v>
      </c>
      <c r="T32">
        <f>MIN(IF($P32&lt;0,S32,ROUND(S32*(1+$P32),0)),SUM('2028-29'!G32:J32))</f>
        <v>172</v>
      </c>
    </row>
    <row r="33" spans="1:20">
      <c r="A33" s="3">
        <v>48</v>
      </c>
      <c r="B33" t="s">
        <v>50</v>
      </c>
      <c r="C33" s="95">
        <v>166</v>
      </c>
      <c r="D33" s="95">
        <v>178</v>
      </c>
      <c r="E33" s="95">
        <v>199</v>
      </c>
      <c r="F33" s="95">
        <v>207</v>
      </c>
      <c r="G33" s="95">
        <v>236</v>
      </c>
      <c r="H33" s="95">
        <v>241</v>
      </c>
      <c r="J33" s="97">
        <f t="shared" si="1"/>
        <v>7.2289156626506035E-2</v>
      </c>
      <c r="K33" s="97">
        <f t="shared" si="2"/>
        <v>0.1179775280898876</v>
      </c>
      <c r="L33" s="97">
        <f t="shared" si="3"/>
        <v>4.020100502512558E-2</v>
      </c>
      <c r="M33" s="97">
        <f t="shared" si="4"/>
        <v>0.14009661835748788</v>
      </c>
      <c r="N33" s="97">
        <f t="shared" si="5"/>
        <v>2.1186440677966045E-2</v>
      </c>
      <c r="P33" s="97">
        <f t="shared" si="6"/>
        <v>9.0361445783132543E-2</v>
      </c>
      <c r="R33">
        <f>MIN(IF($P33&lt;0,H33,ROUND(H33*(1+$P33),0)),SUM('2026-27'!G33:J33))</f>
        <v>263</v>
      </c>
      <c r="S33">
        <f>MIN(IF($P33&lt;0,R33,ROUND(R33*(1+$P33),0)),SUM('2027-28'!G33:J33))</f>
        <v>287</v>
      </c>
      <c r="T33">
        <f>MIN(IF($P33&lt;0,S33,ROUND(S33*(1+$P33),0)),SUM('2028-29'!G33:J33))</f>
        <v>313</v>
      </c>
    </row>
    <row r="34" spans="1:20">
      <c r="A34" s="3">
        <v>49</v>
      </c>
      <c r="B34" t="s">
        <v>51</v>
      </c>
      <c r="C34" s="95">
        <v>0</v>
      </c>
      <c r="D34" s="95">
        <v>0</v>
      </c>
      <c r="E34" s="95">
        <v>0</v>
      </c>
      <c r="F34" s="95">
        <v>1</v>
      </c>
      <c r="G34" s="95">
        <v>0</v>
      </c>
      <c r="H34" s="95">
        <v>1</v>
      </c>
      <c r="J34" s="97">
        <f t="shared" si="1"/>
        <v>0</v>
      </c>
      <c r="K34" s="97">
        <f t="shared" si="2"/>
        <v>0</v>
      </c>
      <c r="L34" s="97">
        <f t="shared" si="3"/>
        <v>0</v>
      </c>
      <c r="M34" s="97">
        <f t="shared" si="4"/>
        <v>-1</v>
      </c>
      <c r="N34" s="97">
        <f t="shared" si="5"/>
        <v>0</v>
      </c>
      <c r="P34" s="97">
        <f t="shared" si="6"/>
        <v>0</v>
      </c>
      <c r="R34">
        <f>MIN(IF($P34&lt;0,H34,ROUND(H34*(1+$P34),0)),SUM('2026-27'!G34:J34))</f>
        <v>1</v>
      </c>
      <c r="S34">
        <f>MIN(IF($P34&lt;0,R34,ROUND(R34*(1+$P34),0)),SUM('2027-28'!G34:J34))</f>
        <v>1</v>
      </c>
      <c r="T34">
        <f>MIN(IF($P34&lt;0,S34,ROUND(S34*(1+$P34),0)),SUM('2028-29'!G34:J34))</f>
        <v>1</v>
      </c>
    </row>
    <row r="35" spans="1:20">
      <c r="A35" s="3">
        <v>50</v>
      </c>
      <c r="B35" t="s">
        <v>52</v>
      </c>
      <c r="C35" s="95">
        <v>9</v>
      </c>
      <c r="D35" s="95">
        <v>10</v>
      </c>
      <c r="E35" s="95">
        <v>13</v>
      </c>
      <c r="F35" s="95">
        <v>13</v>
      </c>
      <c r="G35" s="95">
        <v>13</v>
      </c>
      <c r="H35" s="95">
        <v>9</v>
      </c>
      <c r="J35" s="97">
        <f t="shared" si="1"/>
        <v>0.11111111111111116</v>
      </c>
      <c r="K35" s="97">
        <f t="shared" si="2"/>
        <v>0.30000000000000004</v>
      </c>
      <c r="L35" s="97">
        <f t="shared" si="3"/>
        <v>0</v>
      </c>
      <c r="M35" s="97">
        <f t="shared" si="4"/>
        <v>0</v>
      </c>
      <c r="N35" s="97">
        <f t="shared" si="5"/>
        <v>-0.30769230769230771</v>
      </c>
      <c r="P35" s="97">
        <f t="shared" si="6"/>
        <v>0</v>
      </c>
      <c r="R35">
        <f>MIN(IF($P35&lt;0,H35,ROUND(H35*(1+$P35),0)),SUM('2026-27'!G35:J35))</f>
        <v>9</v>
      </c>
      <c r="S35">
        <f>MIN(IF($P35&lt;0,R35,ROUND(R35*(1+$P35),0)),SUM('2027-28'!G35:J35))</f>
        <v>9</v>
      </c>
      <c r="T35">
        <f>MIN(IF($P35&lt;0,S35,ROUND(S35*(1+$P35),0)),SUM('2028-29'!G35:J35))</f>
        <v>9</v>
      </c>
    </row>
    <row r="36" spans="1:20">
      <c r="A36" s="3">
        <v>51</v>
      </c>
      <c r="B36" t="s">
        <v>53</v>
      </c>
      <c r="C36" s="95">
        <v>15</v>
      </c>
      <c r="D36" s="95">
        <v>13</v>
      </c>
      <c r="E36" s="95">
        <v>12</v>
      </c>
      <c r="F36" s="95">
        <v>14</v>
      </c>
      <c r="G36" s="95">
        <v>8</v>
      </c>
      <c r="H36" s="95">
        <v>14</v>
      </c>
      <c r="J36" s="97">
        <f t="shared" si="1"/>
        <v>-0.1333333333333333</v>
      </c>
      <c r="K36" s="97">
        <f t="shared" si="2"/>
        <v>-7.6923076923076872E-2</v>
      </c>
      <c r="L36" s="97">
        <f t="shared" si="3"/>
        <v>0.16666666666666674</v>
      </c>
      <c r="M36" s="97">
        <f t="shared" si="4"/>
        <v>-0.4285714285714286</v>
      </c>
      <c r="N36" s="97">
        <f t="shared" si="5"/>
        <v>0.75</v>
      </c>
      <c r="P36" s="97">
        <f t="shared" si="6"/>
        <v>-1.3333333333333331E-2</v>
      </c>
      <c r="R36">
        <f>MIN(IF($P36&lt;0,H36,ROUND(H36*(1+$P36),0)),SUM('2026-27'!G36:J36))</f>
        <v>14</v>
      </c>
      <c r="S36">
        <f>MIN(IF($P36&lt;0,R36,ROUND(R36*(1+$P36),0)),SUM('2027-28'!G36:J36))</f>
        <v>14</v>
      </c>
      <c r="T36">
        <f>MIN(IF($P36&lt;0,S36,ROUND(S36*(1+$P36),0)),SUM('2028-29'!G36:J36))</f>
        <v>14</v>
      </c>
    </row>
    <row r="37" spans="1:20">
      <c r="A37" s="3">
        <v>52</v>
      </c>
      <c r="B37" t="s">
        <v>54</v>
      </c>
      <c r="C37" s="95">
        <v>23</v>
      </c>
      <c r="D37" s="95">
        <v>19</v>
      </c>
      <c r="E37" s="95">
        <v>25</v>
      </c>
      <c r="F37" s="95">
        <v>27</v>
      </c>
      <c r="G37" s="95">
        <v>21</v>
      </c>
      <c r="H37" s="95">
        <v>26</v>
      </c>
      <c r="J37" s="97">
        <f t="shared" si="1"/>
        <v>-0.17391304347826086</v>
      </c>
      <c r="K37" s="97">
        <f t="shared" si="2"/>
        <v>0.31578947368421062</v>
      </c>
      <c r="L37" s="97">
        <f t="shared" si="3"/>
        <v>8.0000000000000071E-2</v>
      </c>
      <c r="M37" s="97">
        <f t="shared" si="4"/>
        <v>-0.22222222222222221</v>
      </c>
      <c r="N37" s="97">
        <f t="shared" si="5"/>
        <v>0.23809523809523814</v>
      </c>
      <c r="P37" s="97">
        <f t="shared" si="6"/>
        <v>2.6086956521739112E-2</v>
      </c>
      <c r="R37">
        <f>MIN(IF($P37&lt;0,H37,ROUND(H37*(1+$P37),0)),SUM('2026-27'!G37:J37))</f>
        <v>27</v>
      </c>
      <c r="S37">
        <f>MIN(IF($P37&lt;0,R37,ROUND(R37*(1+$P37),0)),SUM('2027-28'!G37:J37))</f>
        <v>28</v>
      </c>
      <c r="T37">
        <f>MIN(IF($P37&lt;0,S37,ROUND(S37*(1+$P37),0)),SUM('2028-29'!G37:J37))</f>
        <v>29</v>
      </c>
    </row>
    <row r="38" spans="1:20">
      <c r="A38" s="3">
        <v>53</v>
      </c>
      <c r="B38" t="s">
        <v>55</v>
      </c>
      <c r="C38" s="95">
        <v>50</v>
      </c>
      <c r="D38" s="95">
        <v>54</v>
      </c>
      <c r="E38" s="95">
        <v>62</v>
      </c>
      <c r="F38" s="95">
        <v>69</v>
      </c>
      <c r="G38" s="95">
        <v>68</v>
      </c>
      <c r="H38" s="95">
        <v>67</v>
      </c>
      <c r="J38" s="97">
        <f t="shared" si="1"/>
        <v>8.0000000000000071E-2</v>
      </c>
      <c r="K38" s="97">
        <f t="shared" si="2"/>
        <v>0.14814814814814814</v>
      </c>
      <c r="L38" s="97">
        <f t="shared" si="3"/>
        <v>0.11290322580645151</v>
      </c>
      <c r="M38" s="97">
        <f t="shared" si="4"/>
        <v>-1.4492753623188359E-2</v>
      </c>
      <c r="N38" s="97">
        <f t="shared" si="5"/>
        <v>-1.4705882352941124E-2</v>
      </c>
      <c r="P38" s="97">
        <f t="shared" si="6"/>
        <v>6.8000000000000019E-2</v>
      </c>
      <c r="R38">
        <f>MIN(IF($P38&lt;0,H38,ROUND(H38*(1+$P38),0)),SUM('2026-27'!G38:J38))</f>
        <v>72</v>
      </c>
      <c r="S38">
        <f>MIN(IF($P38&lt;0,R38,ROUND(R38*(1+$P38),0)),SUM('2027-28'!G38:J38))</f>
        <v>77</v>
      </c>
      <c r="T38">
        <f>MIN(IF($P38&lt;0,S38,ROUND(S38*(1+$P38),0)),SUM('2028-29'!G38:J38))</f>
        <v>82</v>
      </c>
    </row>
    <row r="39" spans="1:20">
      <c r="A39" s="3">
        <v>54</v>
      </c>
      <c r="B39" t="s">
        <v>56</v>
      </c>
      <c r="C39" s="95">
        <v>0</v>
      </c>
      <c r="D39" s="95">
        <v>0</v>
      </c>
      <c r="E39" s="95">
        <v>0</v>
      </c>
      <c r="F39" s="95">
        <v>0</v>
      </c>
      <c r="G39" s="95">
        <v>0</v>
      </c>
      <c r="H39" s="95">
        <v>1</v>
      </c>
      <c r="J39" s="97">
        <f t="shared" si="1"/>
        <v>0</v>
      </c>
      <c r="K39" s="97">
        <f t="shared" si="2"/>
        <v>0</v>
      </c>
      <c r="L39" s="97">
        <f t="shared" si="3"/>
        <v>0</v>
      </c>
      <c r="M39" s="97">
        <f t="shared" si="4"/>
        <v>0</v>
      </c>
      <c r="N39" s="97">
        <f t="shared" si="5"/>
        <v>0</v>
      </c>
      <c r="P39" s="97">
        <f t="shared" si="6"/>
        <v>0</v>
      </c>
      <c r="R39">
        <f>MIN(IF($P39&lt;0,H39,ROUND(H39*(1+$P39),0)),SUM('2026-27'!G39:J39))</f>
        <v>1</v>
      </c>
      <c r="S39">
        <f>MIN(IF($P39&lt;0,R39,ROUND(R39*(1+$P39),0)),SUM('2027-28'!G39:J39))</f>
        <v>1</v>
      </c>
      <c r="T39">
        <f>MIN(IF($P39&lt;0,S39,ROUND(S39*(1+$P39),0)),SUM('2028-29'!G39:J39))</f>
        <v>1</v>
      </c>
    </row>
    <row r="40" spans="1:20">
      <c r="A40" s="3">
        <v>57</v>
      </c>
      <c r="B40" t="s">
        <v>57</v>
      </c>
      <c r="C40" s="95">
        <v>410</v>
      </c>
      <c r="D40" s="95">
        <v>376</v>
      </c>
      <c r="E40" s="95">
        <v>311</v>
      </c>
      <c r="F40" s="95">
        <v>364</v>
      </c>
      <c r="G40" s="95">
        <v>362</v>
      </c>
      <c r="H40" s="95">
        <v>364</v>
      </c>
      <c r="J40" s="97">
        <f t="shared" si="1"/>
        <v>-8.2926829268292646E-2</v>
      </c>
      <c r="K40" s="97">
        <f t="shared" si="2"/>
        <v>-0.1728723404255319</v>
      </c>
      <c r="L40" s="97">
        <f t="shared" si="3"/>
        <v>0.17041800643086824</v>
      </c>
      <c r="M40" s="97">
        <f t="shared" si="4"/>
        <v>-5.494505494505475E-3</v>
      </c>
      <c r="N40" s="97">
        <f t="shared" si="5"/>
        <v>5.5248618784531356E-3</v>
      </c>
      <c r="P40" s="97">
        <f t="shared" si="6"/>
        <v>-2.2439024390243902E-2</v>
      </c>
      <c r="R40">
        <f>MIN(IF($P40&lt;0,H40,ROUND(H40*(1+$P40),0)),SUM('2026-27'!G40:J40))</f>
        <v>364</v>
      </c>
      <c r="S40">
        <f>MIN(IF($P40&lt;0,R40,ROUND(R40*(1+$P40),0)),SUM('2027-28'!G40:J40))</f>
        <v>364</v>
      </c>
      <c r="T40">
        <f>MIN(IF($P40&lt;0,S40,ROUND(S40*(1+$P40),0)),SUM('2028-29'!G40:J40))</f>
        <v>364</v>
      </c>
    </row>
    <row r="41" spans="1:20">
      <c r="A41" s="3">
        <v>58</v>
      </c>
      <c r="B41" t="s">
        <v>58</v>
      </c>
      <c r="C41" s="95">
        <v>15</v>
      </c>
      <c r="D41" s="95">
        <v>20</v>
      </c>
      <c r="E41" s="95">
        <v>18</v>
      </c>
      <c r="F41" s="95">
        <v>13</v>
      </c>
      <c r="G41" s="95">
        <v>10</v>
      </c>
      <c r="H41" s="95">
        <v>10</v>
      </c>
      <c r="J41" s="97">
        <f t="shared" si="1"/>
        <v>0.33333333333333326</v>
      </c>
      <c r="K41" s="97">
        <f t="shared" si="2"/>
        <v>-9.9999999999999978E-2</v>
      </c>
      <c r="L41" s="97">
        <f t="shared" si="3"/>
        <v>-0.27777777777777779</v>
      </c>
      <c r="M41" s="97">
        <f t="shared" si="4"/>
        <v>-0.23076923076923073</v>
      </c>
      <c r="N41" s="97">
        <f t="shared" si="5"/>
        <v>0</v>
      </c>
      <c r="P41" s="97">
        <f t="shared" si="6"/>
        <v>-6.666666666666668E-2</v>
      </c>
      <c r="R41">
        <f>MIN(IF($P41&lt;0,H41,ROUND(H41*(1+$P41),0)),SUM('2026-27'!G41:J41))</f>
        <v>10</v>
      </c>
      <c r="S41">
        <f>MIN(IF($P41&lt;0,R41,ROUND(R41*(1+$P41),0)),SUM('2027-28'!G41:J41))</f>
        <v>10</v>
      </c>
      <c r="T41">
        <f>MIN(IF($P41&lt;0,S41,ROUND(S41*(1+$P41),0)),SUM('2028-29'!G41:J41))</f>
        <v>10</v>
      </c>
    </row>
    <row r="42" spans="1:20">
      <c r="A42" s="3">
        <v>59</v>
      </c>
      <c r="B42" t="s">
        <v>59</v>
      </c>
      <c r="C42" s="95">
        <v>120</v>
      </c>
      <c r="D42" s="95">
        <v>120</v>
      </c>
      <c r="E42" s="95">
        <v>113</v>
      </c>
      <c r="F42" s="95">
        <v>107</v>
      </c>
      <c r="G42" s="95">
        <v>111</v>
      </c>
      <c r="H42" s="95">
        <v>107</v>
      </c>
      <c r="J42" s="97">
        <f t="shared" si="1"/>
        <v>0</v>
      </c>
      <c r="K42" s="97">
        <f t="shared" si="2"/>
        <v>-5.8333333333333348E-2</v>
      </c>
      <c r="L42" s="97">
        <f t="shared" si="3"/>
        <v>-5.3097345132743334E-2</v>
      </c>
      <c r="M42" s="97">
        <f t="shared" si="4"/>
        <v>3.7383177570093462E-2</v>
      </c>
      <c r="N42" s="97">
        <f t="shared" si="5"/>
        <v>-3.6036036036036001E-2</v>
      </c>
      <c r="P42" s="97">
        <f t="shared" si="6"/>
        <v>-2.1666666666666657E-2</v>
      </c>
      <c r="R42">
        <f>MIN(IF($P42&lt;0,H42,ROUND(H42*(1+$P42),0)),SUM('2026-27'!G42:J42))</f>
        <v>107</v>
      </c>
      <c r="S42">
        <f>MIN(IF($P42&lt;0,R42,ROUND(R42*(1+$P42),0)),SUM('2027-28'!G42:J42))</f>
        <v>107</v>
      </c>
      <c r="T42">
        <f>MIN(IF($P42&lt;0,S42,ROUND(S42*(1+$P42),0)),SUM('2028-29'!G42:J42))</f>
        <v>107</v>
      </c>
    </row>
    <row r="43" spans="1:20">
      <c r="A43" s="3">
        <v>60</v>
      </c>
      <c r="B43" t="s">
        <v>60</v>
      </c>
      <c r="C43" s="95">
        <v>96</v>
      </c>
      <c r="D43" s="95">
        <v>127</v>
      </c>
      <c r="E43" s="95">
        <v>151</v>
      </c>
      <c r="F43" s="95">
        <v>141</v>
      </c>
      <c r="G43" s="95">
        <v>115</v>
      </c>
      <c r="H43" s="95">
        <v>121</v>
      </c>
      <c r="J43" s="97">
        <f t="shared" si="1"/>
        <v>0.32291666666666674</v>
      </c>
      <c r="K43" s="97">
        <f t="shared" si="2"/>
        <v>0.18897637795275601</v>
      </c>
      <c r="L43" s="97">
        <f t="shared" si="3"/>
        <v>-6.6225165562913912E-2</v>
      </c>
      <c r="M43" s="97">
        <f t="shared" si="4"/>
        <v>-0.18439716312056742</v>
      </c>
      <c r="N43" s="97">
        <f t="shared" si="5"/>
        <v>5.2173913043478182E-2</v>
      </c>
      <c r="P43" s="97">
        <f t="shared" si="6"/>
        <v>5.208333333333335E-2</v>
      </c>
      <c r="R43">
        <f>MIN(IF($P43&lt;0,H43,ROUND(H43*(1+$P43),0)),SUM('2026-27'!G43:J43))</f>
        <v>127</v>
      </c>
      <c r="S43">
        <f>MIN(IF($P43&lt;0,R43,ROUND(R43*(1+$P43),0)),SUM('2027-28'!G43:J43))</f>
        <v>134</v>
      </c>
      <c r="T43">
        <f>MIN(IF($P43&lt;0,S43,ROUND(S43*(1+$P43),0)),SUM('2028-29'!G43:J43))</f>
        <v>141</v>
      </c>
    </row>
    <row r="44" spans="1:20">
      <c r="A44" s="3">
        <v>61</v>
      </c>
      <c r="B44" t="s">
        <v>61</v>
      </c>
      <c r="C44" s="95">
        <v>425</v>
      </c>
      <c r="D44" s="95">
        <v>386</v>
      </c>
      <c r="E44" s="95">
        <v>403</v>
      </c>
      <c r="F44" s="95">
        <v>448</v>
      </c>
      <c r="G44" s="95">
        <v>485</v>
      </c>
      <c r="H44" s="95">
        <v>466</v>
      </c>
      <c r="J44" s="97">
        <f t="shared" si="1"/>
        <v>-9.176470588235297E-2</v>
      </c>
      <c r="K44" s="97">
        <f t="shared" si="2"/>
        <v>4.4041450777202007E-2</v>
      </c>
      <c r="L44" s="97">
        <f t="shared" si="3"/>
        <v>0.11166253101736978</v>
      </c>
      <c r="M44" s="97">
        <f t="shared" si="4"/>
        <v>8.2589285714285809E-2</v>
      </c>
      <c r="N44" s="97">
        <f t="shared" si="5"/>
        <v>-3.9175257731958735E-2</v>
      </c>
      <c r="P44" s="97">
        <f t="shared" si="6"/>
        <v>1.9294117647058816E-2</v>
      </c>
      <c r="R44">
        <f>MIN(IF($P44&lt;0,H44,ROUND(H44*(1+$P44),0)),SUM('2026-27'!G44:J44))</f>
        <v>475</v>
      </c>
      <c r="S44">
        <f>MIN(IF($P44&lt;0,R44,ROUND(R44*(1+$P44),0)),SUM('2027-28'!G44:J44))</f>
        <v>484</v>
      </c>
      <c r="T44">
        <f>MIN(IF($P44&lt;0,S44,ROUND(S44*(1+$P44),0)),SUM('2028-29'!G44:J44))</f>
        <v>493</v>
      </c>
    </row>
    <row r="45" spans="1:20">
      <c r="A45" s="3">
        <v>62</v>
      </c>
      <c r="B45" t="s">
        <v>62</v>
      </c>
      <c r="C45" s="95">
        <v>292</v>
      </c>
      <c r="D45" s="95">
        <v>321</v>
      </c>
      <c r="E45" s="95">
        <v>388</v>
      </c>
      <c r="F45" s="95">
        <v>470</v>
      </c>
      <c r="G45" s="95">
        <v>586</v>
      </c>
      <c r="H45" s="95">
        <v>564</v>
      </c>
      <c r="J45" s="97">
        <f t="shared" si="1"/>
        <v>9.9315068493150749E-2</v>
      </c>
      <c r="K45" s="97">
        <f t="shared" si="2"/>
        <v>0.20872274143302172</v>
      </c>
      <c r="L45" s="97">
        <f t="shared" si="3"/>
        <v>0.21134020618556693</v>
      </c>
      <c r="M45" s="97">
        <f t="shared" si="4"/>
        <v>0.24680851063829778</v>
      </c>
      <c r="N45" s="97">
        <f t="shared" si="5"/>
        <v>-3.7542662116040959E-2</v>
      </c>
      <c r="P45" s="97">
        <f t="shared" si="6"/>
        <v>0.18630136986301368</v>
      </c>
      <c r="R45">
        <f>MIN(IF($P45&lt;0,H45,ROUND(H45*(1+$P45),0)),SUM('2026-27'!G45:J45))</f>
        <v>669</v>
      </c>
      <c r="S45">
        <f>MIN(IF($P45&lt;0,R45,ROUND(R45*(1+$P45),0)),SUM('2027-28'!G45:J45))</f>
        <v>794</v>
      </c>
      <c r="T45">
        <f>MIN(IF($P45&lt;0,S45,ROUND(S45*(1+$P45),0)),SUM('2028-29'!G45:J45))</f>
        <v>942</v>
      </c>
    </row>
    <row r="46" spans="1:20">
      <c r="A46" s="3">
        <v>63</v>
      </c>
      <c r="B46" t="s">
        <v>63</v>
      </c>
      <c r="C46" s="95">
        <v>232</v>
      </c>
      <c r="D46" s="95">
        <v>246</v>
      </c>
      <c r="E46" s="95">
        <v>251</v>
      </c>
      <c r="F46" s="95">
        <v>243</v>
      </c>
      <c r="G46" s="95">
        <v>238</v>
      </c>
      <c r="H46" s="95">
        <v>183</v>
      </c>
      <c r="J46" s="97">
        <f t="shared" si="1"/>
        <v>6.0344827586206851E-2</v>
      </c>
      <c r="K46" s="97">
        <f t="shared" si="2"/>
        <v>2.0325203252032464E-2</v>
      </c>
      <c r="L46" s="97">
        <f t="shared" si="3"/>
        <v>-3.1872509960159334E-2</v>
      </c>
      <c r="M46" s="97">
        <f t="shared" si="4"/>
        <v>-2.0576131687242816E-2</v>
      </c>
      <c r="N46" s="97">
        <f t="shared" si="5"/>
        <v>-0.23109243697478987</v>
      </c>
      <c r="P46" s="97">
        <f t="shared" si="6"/>
        <v>-4.2241379310344815E-2</v>
      </c>
      <c r="R46">
        <f>MIN(IF($P46&lt;0,H46,ROUND(H46*(1+$P46),0)),SUM('2026-27'!G46:J46))</f>
        <v>183</v>
      </c>
      <c r="S46">
        <f>MIN(IF($P46&lt;0,R46,ROUND(R46*(1+$P46),0)),SUM('2027-28'!G46:J46))</f>
        <v>183</v>
      </c>
      <c r="T46">
        <f>MIN(IF($P46&lt;0,S46,ROUND(S46*(1+$P46),0)),SUM('2028-29'!G46:J46))</f>
        <v>183</v>
      </c>
    </row>
    <row r="47" spans="1:20">
      <c r="A47" s="3">
        <v>64</v>
      </c>
      <c r="B47" t="s">
        <v>64</v>
      </c>
      <c r="C47" s="95">
        <v>24</v>
      </c>
      <c r="D47" s="95">
        <v>28</v>
      </c>
      <c r="E47" s="95">
        <v>29</v>
      </c>
      <c r="F47" s="95">
        <v>32</v>
      </c>
      <c r="G47" s="95">
        <v>26</v>
      </c>
      <c r="H47" s="95">
        <v>17</v>
      </c>
      <c r="J47" s="97">
        <f t="shared" si="1"/>
        <v>0.16666666666666674</v>
      </c>
      <c r="K47" s="97">
        <f t="shared" si="2"/>
        <v>3.5714285714285809E-2</v>
      </c>
      <c r="L47" s="97">
        <f t="shared" si="3"/>
        <v>0.10344827586206895</v>
      </c>
      <c r="M47" s="97">
        <f t="shared" si="4"/>
        <v>-0.1875</v>
      </c>
      <c r="N47" s="97">
        <f t="shared" si="5"/>
        <v>-0.34615384615384615</v>
      </c>
      <c r="P47" s="97">
        <f t="shared" si="6"/>
        <v>-5.8333333333333327E-2</v>
      </c>
      <c r="R47">
        <f>MIN(IF($P47&lt;0,H47,ROUND(H47*(1+$P47),0)),SUM('2026-27'!G47:J47))</f>
        <v>17</v>
      </c>
      <c r="S47">
        <f>MIN(IF($P47&lt;0,R47,ROUND(R47*(1+$P47),0)),SUM('2027-28'!G47:J47))</f>
        <v>17</v>
      </c>
      <c r="T47">
        <f>MIN(IF($P47&lt;0,S47,ROUND(S47*(1+$P47),0)),SUM('2028-29'!G47:J47))</f>
        <v>17</v>
      </c>
    </row>
    <row r="48" spans="1:20">
      <c r="A48" s="3">
        <v>67</v>
      </c>
      <c r="B48" t="s">
        <v>65</v>
      </c>
      <c r="C48" s="95">
        <v>55</v>
      </c>
      <c r="D48" s="95">
        <v>67</v>
      </c>
      <c r="E48" s="95">
        <v>71</v>
      </c>
      <c r="F48" s="95">
        <v>69</v>
      </c>
      <c r="G48" s="95">
        <v>71</v>
      </c>
      <c r="H48" s="95">
        <v>75</v>
      </c>
      <c r="J48" s="97">
        <f t="shared" si="1"/>
        <v>0.21818181818181825</v>
      </c>
      <c r="K48" s="97">
        <f t="shared" si="2"/>
        <v>5.9701492537313383E-2</v>
      </c>
      <c r="L48" s="97">
        <f t="shared" si="3"/>
        <v>-2.8169014084507005E-2</v>
      </c>
      <c r="M48" s="97">
        <f t="shared" si="4"/>
        <v>2.8985507246376718E-2</v>
      </c>
      <c r="N48" s="97">
        <f t="shared" si="5"/>
        <v>5.6338028169014009E-2</v>
      </c>
      <c r="P48" s="97">
        <f t="shared" si="6"/>
        <v>7.272727272727271E-2</v>
      </c>
      <c r="R48">
        <f>MIN(IF($P48&lt;0,H48,ROUND(H48*(1+$P48),0)),SUM('2026-27'!G48:J48))</f>
        <v>80</v>
      </c>
      <c r="S48">
        <f>MIN(IF($P48&lt;0,R48,ROUND(R48*(1+$P48),0)),SUM('2027-28'!G48:J48))</f>
        <v>86</v>
      </c>
      <c r="T48">
        <f>MIN(IF($P48&lt;0,S48,ROUND(S48*(1+$P48),0)),SUM('2028-29'!G48:J48))</f>
        <v>92</v>
      </c>
    </row>
    <row r="49" spans="1:20">
      <c r="A49" s="3">
        <v>68</v>
      </c>
      <c r="B49" t="s">
        <v>66</v>
      </c>
      <c r="C49" s="95">
        <v>245</v>
      </c>
      <c r="D49" s="95">
        <v>223</v>
      </c>
      <c r="E49" s="95">
        <v>188</v>
      </c>
      <c r="F49" s="95">
        <v>178</v>
      </c>
      <c r="G49" s="95">
        <v>204</v>
      </c>
      <c r="H49" s="95">
        <v>176</v>
      </c>
      <c r="J49" s="97">
        <f t="shared" si="1"/>
        <v>-8.9795918367346905E-2</v>
      </c>
      <c r="K49" s="97">
        <f t="shared" si="2"/>
        <v>-0.15695067264573992</v>
      </c>
      <c r="L49" s="97">
        <f t="shared" si="3"/>
        <v>-5.3191489361702149E-2</v>
      </c>
      <c r="M49" s="97">
        <f t="shared" si="4"/>
        <v>0.14606741573033699</v>
      </c>
      <c r="N49" s="97">
        <f t="shared" si="5"/>
        <v>-0.13725490196078427</v>
      </c>
      <c r="P49" s="97">
        <f t="shared" si="6"/>
        <v>-5.6326530612244907E-2</v>
      </c>
      <c r="R49">
        <f>MIN(IF($P49&lt;0,H49,ROUND(H49*(1+$P49),0)),SUM('2026-27'!G49:J49))</f>
        <v>176</v>
      </c>
      <c r="S49">
        <f>MIN(IF($P49&lt;0,R49,ROUND(R49*(1+$P49),0)),SUM('2027-28'!G49:J49))</f>
        <v>176</v>
      </c>
      <c r="T49">
        <f>MIN(IF($P49&lt;0,S49,ROUND(S49*(1+$P49),0)),SUM('2028-29'!G49:J49))</f>
        <v>176</v>
      </c>
    </row>
    <row r="50" spans="1:20">
      <c r="A50" s="3">
        <v>69</v>
      </c>
      <c r="B50" t="s">
        <v>67</v>
      </c>
      <c r="C50" s="95">
        <v>77</v>
      </c>
      <c r="D50" s="95">
        <v>72</v>
      </c>
      <c r="E50" s="95">
        <v>87</v>
      </c>
      <c r="F50" s="95">
        <v>109</v>
      </c>
      <c r="G50" s="95">
        <v>144</v>
      </c>
      <c r="H50" s="95">
        <v>136</v>
      </c>
      <c r="J50" s="97">
        <f t="shared" si="1"/>
        <v>-6.4935064935064957E-2</v>
      </c>
      <c r="K50" s="97">
        <f t="shared" si="2"/>
        <v>0.20833333333333326</v>
      </c>
      <c r="L50" s="97">
        <f t="shared" si="3"/>
        <v>0.25287356321839072</v>
      </c>
      <c r="M50" s="97">
        <f t="shared" si="4"/>
        <v>0.32110091743119273</v>
      </c>
      <c r="N50" s="97">
        <f t="shared" si="5"/>
        <v>-5.555555555555558E-2</v>
      </c>
      <c r="P50" s="97">
        <f t="shared" si="6"/>
        <v>0.15324675324675324</v>
      </c>
      <c r="R50">
        <f>MIN(IF($P50&lt;0,H50,ROUND(H50*(1+$P50),0)),SUM('2026-27'!G50:J50))</f>
        <v>157</v>
      </c>
      <c r="S50">
        <f>MIN(IF($P50&lt;0,R50,ROUND(R50*(1+$P50),0)),SUM('2027-28'!G50:J50))</f>
        <v>181</v>
      </c>
      <c r="T50">
        <f>MIN(IF($P50&lt;0,S50,ROUND(S50*(1+$P50),0)),SUM('2028-29'!G50:J50))</f>
        <v>209</v>
      </c>
    </row>
    <row r="51" spans="1:20">
      <c r="A51" s="3">
        <v>70</v>
      </c>
      <c r="B51" t="s">
        <v>68</v>
      </c>
      <c r="C51" s="95">
        <v>35</v>
      </c>
      <c r="D51" s="95">
        <v>21</v>
      </c>
      <c r="E51" s="95">
        <v>12</v>
      </c>
      <c r="F51" s="95">
        <v>7</v>
      </c>
      <c r="G51" s="95">
        <v>38</v>
      </c>
      <c r="H51" s="95">
        <v>56</v>
      </c>
      <c r="J51" s="97">
        <f t="shared" si="1"/>
        <v>-0.4</v>
      </c>
      <c r="K51" s="97">
        <f t="shared" si="2"/>
        <v>-0.4285714285714286</v>
      </c>
      <c r="L51" s="97">
        <f t="shared" si="3"/>
        <v>-0.41666666666666663</v>
      </c>
      <c r="M51" s="97">
        <f t="shared" si="4"/>
        <v>4.4285714285714288</v>
      </c>
      <c r="N51" s="97">
        <f t="shared" si="5"/>
        <v>0.47368421052631571</v>
      </c>
      <c r="P51" s="97">
        <f t="shared" si="6"/>
        <v>0.12000000000000002</v>
      </c>
      <c r="R51">
        <f>MIN(IF($P51&lt;0,H51,ROUND(H51*(1+$P51),0)),SUM('2026-27'!G51:J51))</f>
        <v>63</v>
      </c>
      <c r="S51">
        <f>MIN(IF($P51&lt;0,R51,ROUND(R51*(1+$P51),0)),SUM('2027-28'!G51:J51))</f>
        <v>71</v>
      </c>
      <c r="T51">
        <f>MIN(IF($P51&lt;0,S51,ROUND(S51*(1+$P51),0)),SUM('2028-29'!G51:J51))</f>
        <v>80</v>
      </c>
    </row>
    <row r="52" spans="1:20">
      <c r="A52" s="3">
        <v>71</v>
      </c>
      <c r="B52" t="s">
        <v>69</v>
      </c>
      <c r="C52" s="95">
        <v>72</v>
      </c>
      <c r="D52" s="95">
        <v>79</v>
      </c>
      <c r="E52" s="95">
        <v>88</v>
      </c>
      <c r="F52" s="95">
        <v>74</v>
      </c>
      <c r="G52" s="95">
        <v>83</v>
      </c>
      <c r="H52" s="95">
        <v>100</v>
      </c>
      <c r="J52" s="97">
        <f t="shared" si="1"/>
        <v>9.7222222222222321E-2</v>
      </c>
      <c r="K52" s="97">
        <f t="shared" si="2"/>
        <v>0.11392405063291133</v>
      </c>
      <c r="L52" s="97">
        <f t="shared" si="3"/>
        <v>-0.15909090909090906</v>
      </c>
      <c r="M52" s="97">
        <f t="shared" si="4"/>
        <v>0.12162162162162171</v>
      </c>
      <c r="N52" s="97">
        <f t="shared" si="5"/>
        <v>0.20481927710843384</v>
      </c>
      <c r="P52" s="97">
        <f t="shared" si="6"/>
        <v>7.7777777777777765E-2</v>
      </c>
      <c r="R52">
        <f>MIN(IF($P52&lt;0,H52,ROUND(H52*(1+$P52),0)),SUM('2026-27'!G52:J52))</f>
        <v>108</v>
      </c>
      <c r="S52">
        <f>MIN(IF($P52&lt;0,R52,ROUND(R52*(1+$P52),0)),SUM('2027-28'!G52:J52))</f>
        <v>116</v>
      </c>
      <c r="T52">
        <f>MIN(IF($P52&lt;0,S52,ROUND(S52*(1+$P52),0)),SUM('2028-29'!G52:J52))</f>
        <v>125</v>
      </c>
    </row>
    <row r="53" spans="1:20">
      <c r="A53" s="3">
        <v>72</v>
      </c>
      <c r="B53" t="s">
        <v>70</v>
      </c>
      <c r="C53" s="95">
        <v>98</v>
      </c>
      <c r="D53" s="95">
        <v>124</v>
      </c>
      <c r="E53" s="95">
        <v>118</v>
      </c>
      <c r="F53" s="95">
        <v>166</v>
      </c>
      <c r="G53" s="95">
        <v>179</v>
      </c>
      <c r="H53" s="95">
        <v>160</v>
      </c>
      <c r="J53" s="97">
        <f t="shared" si="1"/>
        <v>0.26530612244897966</v>
      </c>
      <c r="K53" s="97">
        <f t="shared" si="2"/>
        <v>-4.8387096774193505E-2</v>
      </c>
      <c r="L53" s="97">
        <f t="shared" si="3"/>
        <v>0.40677966101694918</v>
      </c>
      <c r="M53" s="97">
        <f t="shared" si="4"/>
        <v>7.8313253012048278E-2</v>
      </c>
      <c r="N53" s="97">
        <f t="shared" si="5"/>
        <v>-0.1061452513966481</v>
      </c>
      <c r="P53" s="97">
        <f t="shared" si="6"/>
        <v>0.12653061224489798</v>
      </c>
      <c r="R53">
        <f>MIN(IF($P53&lt;0,H53,ROUND(H53*(1+$P53),0)),SUM('2026-27'!G53:J53))</f>
        <v>180</v>
      </c>
      <c r="S53">
        <f>MIN(IF($P53&lt;0,R53,ROUND(R53*(1+$P53),0)),SUM('2027-28'!G53:J53))</f>
        <v>203</v>
      </c>
      <c r="T53">
        <f>MIN(IF($P53&lt;0,S53,ROUND(S53*(1+$P53),0)),SUM('2028-29'!G53:J53))</f>
        <v>229</v>
      </c>
    </row>
    <row r="54" spans="1:20">
      <c r="A54" s="3">
        <v>73</v>
      </c>
      <c r="B54" t="s">
        <v>71</v>
      </c>
      <c r="C54" s="95">
        <v>128</v>
      </c>
      <c r="D54" s="95">
        <v>128</v>
      </c>
      <c r="E54" s="95">
        <v>126</v>
      </c>
      <c r="F54" s="95">
        <v>152</v>
      </c>
      <c r="G54" s="95">
        <v>178</v>
      </c>
      <c r="H54" s="95">
        <v>150</v>
      </c>
      <c r="J54" s="97">
        <f t="shared" si="1"/>
        <v>0</v>
      </c>
      <c r="K54" s="97">
        <f t="shared" si="2"/>
        <v>-1.5625E-2</v>
      </c>
      <c r="L54" s="97">
        <f t="shared" si="3"/>
        <v>0.20634920634920628</v>
      </c>
      <c r="M54" s="97">
        <f t="shared" si="4"/>
        <v>0.17105263157894735</v>
      </c>
      <c r="N54" s="97">
        <f t="shared" si="5"/>
        <v>-0.15730337078651691</v>
      </c>
      <c r="P54" s="97">
        <f t="shared" si="6"/>
        <v>3.4375000000000003E-2</v>
      </c>
      <c r="R54">
        <f>MIN(IF($P54&lt;0,H54,ROUND(H54*(1+$P54),0)),SUM('2026-27'!G54:J54))</f>
        <v>155</v>
      </c>
      <c r="S54">
        <f>MIN(IF($P54&lt;0,R54,ROUND(R54*(1+$P54),0)),SUM('2027-28'!G54:J54))</f>
        <v>160</v>
      </c>
      <c r="T54">
        <f>MIN(IF($P54&lt;0,S54,ROUND(S54*(1+$P54),0)),SUM('2028-29'!G54:J54))</f>
        <v>166</v>
      </c>
    </row>
    <row r="55" spans="1:20">
      <c r="A55" s="3">
        <v>74</v>
      </c>
      <c r="B55" t="s">
        <v>72</v>
      </c>
      <c r="C55" s="95">
        <v>0</v>
      </c>
      <c r="D55" s="95">
        <v>0</v>
      </c>
      <c r="E55" s="95">
        <v>1</v>
      </c>
      <c r="F55" s="95">
        <v>1</v>
      </c>
      <c r="G55" s="95">
        <v>1</v>
      </c>
      <c r="H55" s="95">
        <v>1</v>
      </c>
      <c r="J55" s="97">
        <f t="shared" si="1"/>
        <v>0</v>
      </c>
      <c r="K55" s="97">
        <f t="shared" si="2"/>
        <v>0</v>
      </c>
      <c r="L55" s="97">
        <f t="shared" si="3"/>
        <v>0</v>
      </c>
      <c r="M55" s="97">
        <f t="shared" si="4"/>
        <v>0</v>
      </c>
      <c r="N55" s="97">
        <f t="shared" si="5"/>
        <v>0</v>
      </c>
      <c r="P55" s="97">
        <f t="shared" si="6"/>
        <v>0</v>
      </c>
      <c r="R55">
        <f>MIN(IF($P55&lt;0,H55,ROUND(H55*(1+$P55),0)),SUM('2026-27'!G55:J55))</f>
        <v>1</v>
      </c>
      <c r="S55">
        <f>MIN(IF($P55&lt;0,R55,ROUND(R55*(1+$P55),0)),SUM('2027-28'!G55:J55))</f>
        <v>1</v>
      </c>
      <c r="T55">
        <f>MIN(IF($P55&lt;0,S55,ROUND(S55*(1+$P55),0)),SUM('2028-29'!G55:J55))</f>
        <v>1</v>
      </c>
    </row>
    <row r="56" spans="1:20">
      <c r="A56" s="3">
        <v>75</v>
      </c>
      <c r="B56" t="s">
        <v>73</v>
      </c>
      <c r="C56" s="95">
        <v>108</v>
      </c>
      <c r="D56" s="95">
        <v>126</v>
      </c>
      <c r="E56" s="95">
        <v>134</v>
      </c>
      <c r="F56" s="95">
        <v>145</v>
      </c>
      <c r="G56" s="95">
        <v>140</v>
      </c>
      <c r="H56" s="95">
        <v>143</v>
      </c>
      <c r="J56" s="97">
        <f t="shared" si="1"/>
        <v>0.16666666666666674</v>
      </c>
      <c r="K56" s="97">
        <f t="shared" si="2"/>
        <v>6.3492063492063489E-2</v>
      </c>
      <c r="L56" s="97">
        <f t="shared" si="3"/>
        <v>8.2089552238805874E-2</v>
      </c>
      <c r="M56" s="97">
        <f t="shared" si="4"/>
        <v>-3.4482758620689613E-2</v>
      </c>
      <c r="N56" s="97">
        <f t="shared" si="5"/>
        <v>2.1428571428571352E-2</v>
      </c>
      <c r="P56" s="97">
        <f t="shared" si="6"/>
        <v>6.4814814814814839E-2</v>
      </c>
      <c r="R56">
        <f>MIN(IF($P56&lt;0,H56,ROUND(H56*(1+$P56),0)),SUM('2026-27'!G56:J56))</f>
        <v>152</v>
      </c>
      <c r="S56">
        <f>MIN(IF($P56&lt;0,R56,ROUND(R56*(1+$P56),0)),SUM('2027-28'!G56:J56))</f>
        <v>162</v>
      </c>
      <c r="T56">
        <f>MIN(IF($P56&lt;0,S56,ROUND(S56*(1+$P56),0)),SUM('2028-29'!G56:J56))</f>
        <v>173</v>
      </c>
    </row>
    <row r="57" spans="1:20">
      <c r="A57" s="3">
        <v>78</v>
      </c>
      <c r="B57" t="s">
        <v>74</v>
      </c>
      <c r="C57" s="95">
        <v>57</v>
      </c>
      <c r="D57" s="95">
        <v>81</v>
      </c>
      <c r="E57" s="95">
        <v>80</v>
      </c>
      <c r="F57" s="95">
        <v>60</v>
      </c>
      <c r="G57" s="95">
        <v>79</v>
      </c>
      <c r="H57" s="95">
        <v>65</v>
      </c>
      <c r="J57" s="97">
        <f t="shared" si="1"/>
        <v>0.42105263157894735</v>
      </c>
      <c r="K57" s="97">
        <f t="shared" si="2"/>
        <v>-1.2345679012345734E-2</v>
      </c>
      <c r="L57" s="97">
        <f t="shared" si="3"/>
        <v>-0.25</v>
      </c>
      <c r="M57" s="97">
        <f t="shared" si="4"/>
        <v>0.31666666666666665</v>
      </c>
      <c r="N57" s="97">
        <f t="shared" si="5"/>
        <v>-0.17721518987341767</v>
      </c>
      <c r="P57" s="97">
        <f t="shared" si="6"/>
        <v>2.8070175438596488E-2</v>
      </c>
      <c r="R57">
        <f>MIN(IF($P57&lt;0,H57,ROUND(H57*(1+$P57),0)),SUM('2026-27'!G57:J57))</f>
        <v>67</v>
      </c>
      <c r="S57">
        <f>MIN(IF($P57&lt;0,R57,ROUND(R57*(1+$P57),0)),SUM('2027-28'!G57:J57))</f>
        <v>69</v>
      </c>
      <c r="T57">
        <f>MIN(IF($P57&lt;0,S57,ROUND(S57*(1+$P57),0)),SUM('2028-29'!G57:J57))</f>
        <v>71</v>
      </c>
    </row>
    <row r="58" spans="1:20">
      <c r="A58" s="3">
        <v>79</v>
      </c>
      <c r="B58" t="s">
        <v>75</v>
      </c>
      <c r="C58" s="95">
        <v>167</v>
      </c>
      <c r="D58" s="95">
        <v>129</v>
      </c>
      <c r="E58" s="95">
        <v>123</v>
      </c>
      <c r="F58" s="95">
        <v>108</v>
      </c>
      <c r="G58" s="95">
        <v>93</v>
      </c>
      <c r="H58" s="95">
        <v>84</v>
      </c>
      <c r="J58" s="97">
        <f t="shared" si="1"/>
        <v>-0.22754491017964074</v>
      </c>
      <c r="K58" s="97">
        <f t="shared" si="2"/>
        <v>-4.6511627906976716E-2</v>
      </c>
      <c r="L58" s="97">
        <f t="shared" si="3"/>
        <v>-0.12195121951219512</v>
      </c>
      <c r="M58" s="97">
        <f t="shared" si="4"/>
        <v>-0.13888888888888884</v>
      </c>
      <c r="N58" s="97">
        <f t="shared" si="5"/>
        <v>-9.6774193548387122E-2</v>
      </c>
      <c r="P58" s="97">
        <f t="shared" si="6"/>
        <v>-9.9401197604790423E-2</v>
      </c>
      <c r="R58">
        <f>MIN(IF($P58&lt;0,H58,ROUND(H58*(1+$P58),0)),SUM('2026-27'!G58:J58))</f>
        <v>84</v>
      </c>
      <c r="S58">
        <f>MIN(IF($P58&lt;0,R58,ROUND(R58*(1+$P58),0)),SUM('2027-28'!G58:J58))</f>
        <v>84</v>
      </c>
      <c r="T58">
        <f>MIN(IF($P58&lt;0,S58,ROUND(S58*(1+$P58),0)),SUM('2028-29'!G58:J58))</f>
        <v>84</v>
      </c>
    </row>
    <row r="59" spans="1:20">
      <c r="A59" s="3">
        <v>81</v>
      </c>
      <c r="B59" t="s">
        <v>76</v>
      </c>
      <c r="C59" s="95">
        <v>18</v>
      </c>
      <c r="D59" s="95">
        <v>24</v>
      </c>
      <c r="E59" s="95">
        <v>7</v>
      </c>
      <c r="F59" s="95">
        <v>4</v>
      </c>
      <c r="G59" s="95">
        <v>8</v>
      </c>
      <c r="H59" s="95">
        <v>17</v>
      </c>
      <c r="J59" s="97">
        <f t="shared" si="1"/>
        <v>0.33333333333333326</v>
      </c>
      <c r="K59" s="97">
        <f t="shared" si="2"/>
        <v>-0.70833333333333326</v>
      </c>
      <c r="L59" s="97">
        <f t="shared" si="3"/>
        <v>-0.4285714285714286</v>
      </c>
      <c r="M59" s="97">
        <f t="shared" si="4"/>
        <v>1</v>
      </c>
      <c r="N59" s="97">
        <f t="shared" si="5"/>
        <v>1.125</v>
      </c>
      <c r="P59" s="97">
        <f t="shared" si="6"/>
        <v>-1.1111111111111117E-2</v>
      </c>
      <c r="R59">
        <f>MIN(IF($P59&lt;0,H59,ROUND(H59*(1+$P59),0)),SUM('2026-27'!G59:J59))</f>
        <v>17</v>
      </c>
      <c r="S59">
        <f>MIN(IF($P59&lt;0,R59,ROUND(R59*(1+$P59),0)),SUM('2027-28'!G59:J59))</f>
        <v>17</v>
      </c>
      <c r="T59">
        <f>MIN(IF($P59&lt;0,S59,ROUND(S59*(1+$P59),0)),SUM('2028-29'!G59:J59))</f>
        <v>17</v>
      </c>
    </row>
    <row r="60" spans="1:20">
      <c r="A60" s="3">
        <v>82</v>
      </c>
      <c r="B60" t="s">
        <v>77</v>
      </c>
      <c r="C60" s="95">
        <v>18</v>
      </c>
      <c r="D60" s="95">
        <v>14</v>
      </c>
      <c r="E60" s="95">
        <v>6</v>
      </c>
      <c r="F60" s="95">
        <v>11</v>
      </c>
      <c r="G60" s="95">
        <v>12</v>
      </c>
      <c r="H60" s="95">
        <v>8</v>
      </c>
      <c r="J60" s="97">
        <f t="shared" si="1"/>
        <v>-0.22222222222222221</v>
      </c>
      <c r="K60" s="97">
        <f t="shared" si="2"/>
        <v>-0.5714285714285714</v>
      </c>
      <c r="L60" s="97">
        <f t="shared" si="3"/>
        <v>0.83333333333333326</v>
      </c>
      <c r="M60" s="97">
        <f t="shared" si="4"/>
        <v>9.0909090909090828E-2</v>
      </c>
      <c r="N60" s="97">
        <f t="shared" si="5"/>
        <v>-0.33333333333333337</v>
      </c>
      <c r="P60" s="97">
        <f t="shared" si="6"/>
        <v>-0.11111111111111112</v>
      </c>
      <c r="R60">
        <f>MIN(IF($P60&lt;0,H60,ROUND(H60*(1+$P60),0)),SUM('2026-27'!G60:J60))</f>
        <v>8</v>
      </c>
      <c r="S60">
        <f>MIN(IF($P60&lt;0,R60,ROUND(R60*(1+$P60),0)),SUM('2027-28'!G60:J60))</f>
        <v>8</v>
      </c>
      <c r="T60">
        <f>MIN(IF($P60&lt;0,S60,ROUND(S60*(1+$P60),0)),SUM('2028-29'!G60:J60))</f>
        <v>8</v>
      </c>
    </row>
    <row r="61" spans="1:20">
      <c r="A61" s="3">
        <v>83</v>
      </c>
      <c r="B61" t="s">
        <v>78</v>
      </c>
      <c r="C61" s="95">
        <v>146</v>
      </c>
      <c r="D61" s="95">
        <v>160</v>
      </c>
      <c r="E61" s="95">
        <v>154</v>
      </c>
      <c r="F61" s="95">
        <v>169</v>
      </c>
      <c r="G61" s="95">
        <v>148</v>
      </c>
      <c r="H61" s="95">
        <v>85</v>
      </c>
      <c r="J61" s="97">
        <f t="shared" si="1"/>
        <v>9.5890410958904049E-2</v>
      </c>
      <c r="K61" s="97">
        <f t="shared" si="2"/>
        <v>-3.7499999999999978E-2</v>
      </c>
      <c r="L61" s="97">
        <f t="shared" si="3"/>
        <v>9.740259740259738E-2</v>
      </c>
      <c r="M61" s="97">
        <f t="shared" si="4"/>
        <v>-0.12426035502958577</v>
      </c>
      <c r="N61" s="97">
        <f t="shared" si="5"/>
        <v>-0.42567567567567566</v>
      </c>
      <c r="P61" s="97">
        <f t="shared" si="6"/>
        <v>-8.3561643835616442E-2</v>
      </c>
      <c r="R61">
        <f>MIN(IF($P61&lt;0,H61,ROUND(H61*(1+$P61),0)),SUM('2026-27'!G61:J61))</f>
        <v>85</v>
      </c>
      <c r="S61">
        <f>MIN(IF($P61&lt;0,R61,ROUND(R61*(1+$P61),0)),SUM('2027-28'!G61:J61))</f>
        <v>85</v>
      </c>
      <c r="T61">
        <f>MIN(IF($P61&lt;0,S61,ROUND(S61*(1+$P61),0)),SUM('2028-29'!G61:J61))</f>
        <v>85</v>
      </c>
    </row>
    <row r="62" spans="1:20">
      <c r="A62" s="3">
        <v>84</v>
      </c>
      <c r="B62" t="s">
        <v>79</v>
      </c>
      <c r="C62" s="95">
        <v>7</v>
      </c>
      <c r="D62" s="95">
        <v>2</v>
      </c>
      <c r="E62" s="95">
        <v>2</v>
      </c>
      <c r="F62" s="95">
        <v>0</v>
      </c>
      <c r="G62" s="95">
        <v>1</v>
      </c>
      <c r="H62" s="95">
        <v>1</v>
      </c>
      <c r="J62" s="97">
        <f t="shared" si="1"/>
        <v>-0.7142857142857143</v>
      </c>
      <c r="K62" s="97">
        <f t="shared" si="2"/>
        <v>0</v>
      </c>
      <c r="L62" s="97">
        <f t="shared" si="3"/>
        <v>-1</v>
      </c>
      <c r="M62" s="97">
        <f t="shared" si="4"/>
        <v>0</v>
      </c>
      <c r="N62" s="97">
        <f t="shared" si="5"/>
        <v>0</v>
      </c>
      <c r="P62" s="97">
        <f t="shared" si="6"/>
        <v>-0.17142857142857143</v>
      </c>
      <c r="R62">
        <f>MIN(IF($P62&lt;0,H62,ROUND(H62*(1+$P62),0)),SUM('2026-27'!G62:J62))</f>
        <v>1</v>
      </c>
      <c r="S62">
        <f>MIN(IF($P62&lt;0,R62,ROUND(R62*(1+$P62),0)),SUM('2027-28'!G62:J62))</f>
        <v>1</v>
      </c>
      <c r="T62">
        <f>MIN(IF($P62&lt;0,S62,ROUND(S62*(1+$P62),0)),SUM('2028-29'!G62:J62))</f>
        <v>1</v>
      </c>
    </row>
    <row r="63" spans="1:20">
      <c r="A63" s="3">
        <v>85</v>
      </c>
      <c r="B63" t="s">
        <v>80</v>
      </c>
      <c r="C63" s="95">
        <v>20</v>
      </c>
      <c r="D63" s="95">
        <v>20</v>
      </c>
      <c r="E63" s="95">
        <v>26</v>
      </c>
      <c r="F63" s="95">
        <v>24</v>
      </c>
      <c r="G63" s="95">
        <v>25</v>
      </c>
      <c r="H63" s="95">
        <v>25</v>
      </c>
      <c r="J63" s="97">
        <f t="shared" si="1"/>
        <v>0</v>
      </c>
      <c r="K63" s="97">
        <f t="shared" si="2"/>
        <v>0.30000000000000004</v>
      </c>
      <c r="L63" s="97">
        <f t="shared" si="3"/>
        <v>-7.6923076923076872E-2</v>
      </c>
      <c r="M63" s="97">
        <f t="shared" si="4"/>
        <v>4.1666666666666741E-2</v>
      </c>
      <c r="N63" s="97">
        <f t="shared" si="5"/>
        <v>0</v>
      </c>
      <c r="P63" s="97">
        <f t="shared" si="6"/>
        <v>0.05</v>
      </c>
      <c r="R63">
        <f>MIN(IF($P63&lt;0,H63,ROUND(H63*(1+$P63),0)),SUM('2026-27'!G63:J63))</f>
        <v>26</v>
      </c>
      <c r="S63">
        <f>MIN(IF($P63&lt;0,R63,ROUND(R63*(1+$P63),0)),SUM('2027-28'!G63:J63))</f>
        <v>27</v>
      </c>
      <c r="T63">
        <f>MIN(IF($P63&lt;0,S63,ROUND(S63*(1+$P63),0)),SUM('2028-29'!G63:J63))</f>
        <v>28</v>
      </c>
    </row>
    <row r="64" spans="1:20">
      <c r="A64" s="3">
        <v>87</v>
      </c>
      <c r="B64" t="s">
        <v>81</v>
      </c>
      <c r="C64" s="95">
        <v>0</v>
      </c>
      <c r="D64" s="95">
        <v>0</v>
      </c>
      <c r="E64" s="95">
        <v>0</v>
      </c>
      <c r="F64" s="95">
        <v>0</v>
      </c>
      <c r="G64" s="95">
        <v>1</v>
      </c>
      <c r="H64" s="95">
        <v>0</v>
      </c>
      <c r="J64" s="97">
        <f t="shared" si="1"/>
        <v>0</v>
      </c>
      <c r="K64" s="97">
        <f t="shared" si="2"/>
        <v>0</v>
      </c>
      <c r="L64" s="97">
        <f t="shared" si="3"/>
        <v>0</v>
      </c>
      <c r="M64" s="97">
        <f t="shared" si="4"/>
        <v>0</v>
      </c>
      <c r="N64" s="97">
        <f t="shared" si="5"/>
        <v>-1</v>
      </c>
      <c r="P64" s="97">
        <f t="shared" si="6"/>
        <v>0</v>
      </c>
      <c r="R64">
        <f>MIN(IF($P64&lt;0,H64,ROUND(H64*(1+$P64),0)),SUM('2026-27'!G64:J64))</f>
        <v>0</v>
      </c>
      <c r="S64">
        <f>MIN(IF($P64&lt;0,R64,ROUND(R64*(1+$P64),0)),SUM('2027-28'!G64:J64))</f>
        <v>0</v>
      </c>
      <c r="T64">
        <f>MIN(IF($P64&lt;0,S64,ROUND(S64*(1+$P64),0)),SUM('2028-29'!G64:J64))</f>
        <v>0</v>
      </c>
    </row>
    <row r="65" spans="1:20">
      <c r="A65" s="3">
        <v>91</v>
      </c>
      <c r="B65" t="s">
        <v>82</v>
      </c>
      <c r="C65" s="95">
        <v>90</v>
      </c>
      <c r="D65" s="95">
        <v>93</v>
      </c>
      <c r="E65" s="95">
        <v>90</v>
      </c>
      <c r="F65" s="95">
        <v>92</v>
      </c>
      <c r="G65" s="95">
        <v>90</v>
      </c>
      <c r="H65" s="95">
        <v>91</v>
      </c>
      <c r="J65" s="97">
        <f t="shared" si="1"/>
        <v>3.3333333333333437E-2</v>
      </c>
      <c r="K65" s="97">
        <f t="shared" si="2"/>
        <v>-3.2258064516129004E-2</v>
      </c>
      <c r="L65" s="97">
        <f t="shared" si="3"/>
        <v>2.2222222222222143E-2</v>
      </c>
      <c r="M65" s="97">
        <f t="shared" si="4"/>
        <v>-2.1739130434782594E-2</v>
      </c>
      <c r="N65" s="97">
        <f t="shared" si="5"/>
        <v>1.1111111111111072E-2</v>
      </c>
      <c r="P65" s="97">
        <f t="shared" si="6"/>
        <v>2.2222222222222144E-3</v>
      </c>
      <c r="R65">
        <f>MIN(IF($P65&lt;0,H65,ROUND(H65*(1+$P65),0)),SUM('2026-27'!G65:J65))</f>
        <v>91</v>
      </c>
      <c r="S65">
        <f>MIN(IF($P65&lt;0,R65,ROUND(R65*(1+$P65),0)),SUM('2027-28'!G65:J65))</f>
        <v>91</v>
      </c>
      <c r="T65">
        <f>MIN(IF($P65&lt;0,S65,ROUND(S65*(1+$P65),0)),SUM('2028-29'!G65:J65))</f>
        <v>91</v>
      </c>
    </row>
    <row r="66" spans="1:20">
      <c r="A66" s="3">
        <v>92</v>
      </c>
      <c r="B66" t="s">
        <v>83</v>
      </c>
      <c r="C66" s="95">
        <v>2</v>
      </c>
      <c r="D66" s="95">
        <v>2</v>
      </c>
      <c r="E66" s="95">
        <v>0</v>
      </c>
      <c r="F66" s="95">
        <v>0</v>
      </c>
      <c r="G66" s="95">
        <v>0</v>
      </c>
      <c r="H66" s="95">
        <v>4</v>
      </c>
      <c r="J66" s="97">
        <f t="shared" si="1"/>
        <v>0</v>
      </c>
      <c r="K66" s="97">
        <f t="shared" si="2"/>
        <v>-1</v>
      </c>
      <c r="L66" s="97">
        <f t="shared" si="3"/>
        <v>0</v>
      </c>
      <c r="M66" s="97">
        <f t="shared" si="4"/>
        <v>0</v>
      </c>
      <c r="N66" s="97">
        <f t="shared" si="5"/>
        <v>0</v>
      </c>
      <c r="P66" s="97">
        <f t="shared" si="6"/>
        <v>0.2</v>
      </c>
      <c r="R66">
        <f>MIN(IF($P66&lt;0,H66,ROUND(H66*(1+$P66),0)),SUM('2026-27'!G66:J66))</f>
        <v>5</v>
      </c>
      <c r="S66">
        <f>MIN(IF($P66&lt;0,R66,ROUND(R66*(1+$P66),0)),SUM('2027-28'!G66:J66))</f>
        <v>6</v>
      </c>
      <c r="T66">
        <f>MIN(IF($P66&lt;0,S66,ROUND(S66*(1+$P66),0)),SUM('2028-29'!G66:J66))</f>
        <v>7</v>
      </c>
    </row>
    <row r="67" spans="1:20">
      <c r="A67" s="4">
        <v>93</v>
      </c>
      <c r="B67" s="5" t="s">
        <v>84</v>
      </c>
      <c r="C67" s="96">
        <v>111</v>
      </c>
      <c r="D67" s="96">
        <v>126</v>
      </c>
      <c r="E67" s="96">
        <v>124</v>
      </c>
      <c r="F67" s="96">
        <v>99</v>
      </c>
      <c r="G67" s="96">
        <v>112</v>
      </c>
      <c r="H67" s="96">
        <v>118</v>
      </c>
      <c r="J67" s="97">
        <f t="shared" si="1"/>
        <v>0.13513513513513509</v>
      </c>
      <c r="K67" s="97">
        <f t="shared" si="2"/>
        <v>-1.5873015873015928E-2</v>
      </c>
      <c r="L67" s="97">
        <f t="shared" si="3"/>
        <v>-0.20161290322580649</v>
      </c>
      <c r="M67" s="97">
        <f t="shared" si="4"/>
        <v>0.13131313131313127</v>
      </c>
      <c r="N67" s="97">
        <f t="shared" si="5"/>
        <v>5.3571428571428603E-2</v>
      </c>
      <c r="P67" s="97">
        <f t="shared" si="6"/>
        <v>1.2612612612612617E-2</v>
      </c>
      <c r="R67">
        <f>MIN(IF($P67&lt;0,H67,ROUND(H67*(1+$P67),0)),SUM('2026-27'!G67:J67))</f>
        <v>119</v>
      </c>
      <c r="S67">
        <f>MIN(IF($P67&lt;0,R67,ROUND(R67*(1+$P67),0)),SUM('2027-28'!G67:J67))</f>
        <v>121</v>
      </c>
      <c r="T67">
        <f>MIN(IF($P67&lt;0,S67,ROUND(S67*(1+$P67),0)),SUM('2028-29'!G67:J67))</f>
        <v>123</v>
      </c>
    </row>
    <row r="68" spans="1:20">
      <c r="A68" s="6">
        <v>99</v>
      </c>
      <c r="B68" s="7" t="s">
        <v>85</v>
      </c>
      <c r="C68" s="89">
        <f t="shared" ref="C68:G68" si="7">SUM(C8:C67)</f>
        <v>8420</v>
      </c>
      <c r="D68" s="89">
        <f t="shared" si="7"/>
        <v>8402</v>
      </c>
      <c r="E68" s="89">
        <f t="shared" si="7"/>
        <v>8644</v>
      </c>
      <c r="F68" s="89">
        <f t="shared" si="7"/>
        <v>9060</v>
      </c>
      <c r="G68" s="89">
        <f t="shared" si="7"/>
        <v>9470</v>
      </c>
      <c r="H68" s="89">
        <f t="shared" ref="H68" si="8">SUM(H8:H67)</f>
        <v>9172</v>
      </c>
      <c r="R68" s="89">
        <f t="shared" ref="R68:T68" si="9">SUM(R8:R67)</f>
        <v>9702</v>
      </c>
      <c r="S68" s="89">
        <f t="shared" si="9"/>
        <v>10307</v>
      </c>
      <c r="T68" s="89">
        <f t="shared" si="9"/>
        <v>10996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4:T68"/>
  <sheetViews>
    <sheetView workbookViewId="0">
      <pane xSplit="2" ySplit="7" topLeftCell="C8" activePane="bottomRight" state="frozen"/>
      <selection activeCell="AA68" sqref="AA68"/>
      <selection pane="topRight" activeCell="AA68" sqref="AA68"/>
      <selection pane="bottomLeft" activeCell="AA68" sqref="AA68"/>
      <selection pane="bottomRight" activeCell="AA68" sqref="AA68"/>
    </sheetView>
  </sheetViews>
  <sheetFormatPr defaultRowHeight="14.4"/>
  <cols>
    <col min="1" max="1" width="3.88671875" customWidth="1"/>
    <col min="2" max="2" width="27.109375" bestFit="1" customWidth="1"/>
  </cols>
  <sheetData>
    <row r="4" spans="1:20">
      <c r="A4" s="1"/>
      <c r="B4" s="2"/>
      <c r="J4" t="s">
        <v>134</v>
      </c>
      <c r="P4" t="s">
        <v>135</v>
      </c>
      <c r="R4" t="s">
        <v>138</v>
      </c>
    </row>
    <row r="5" spans="1:20">
      <c r="A5" s="3"/>
      <c r="C5">
        <v>2020</v>
      </c>
      <c r="D5">
        <v>2021</v>
      </c>
      <c r="E5">
        <v>2022</v>
      </c>
      <c r="F5">
        <v>2023</v>
      </c>
      <c r="G5">
        <v>2024</v>
      </c>
      <c r="H5">
        <v>2025</v>
      </c>
      <c r="J5">
        <v>2021</v>
      </c>
      <c r="K5">
        <v>2022</v>
      </c>
      <c r="L5">
        <v>2023</v>
      </c>
      <c r="M5">
        <v>2024</v>
      </c>
      <c r="N5">
        <v>2025</v>
      </c>
      <c r="P5" t="s">
        <v>136</v>
      </c>
      <c r="R5">
        <v>2026</v>
      </c>
      <c r="S5">
        <v>2027</v>
      </c>
      <c r="T5">
        <v>2028</v>
      </c>
    </row>
    <row r="6" spans="1:20">
      <c r="A6" s="3"/>
      <c r="B6" t="s">
        <v>18</v>
      </c>
      <c r="P6" t="s">
        <v>137</v>
      </c>
    </row>
    <row r="7" spans="1:20">
      <c r="A7" s="3"/>
    </row>
    <row r="8" spans="1:20">
      <c r="A8" s="1">
        <v>5</v>
      </c>
      <c r="B8" s="2" t="s">
        <v>25</v>
      </c>
      <c r="C8">
        <v>68</v>
      </c>
      <c r="D8">
        <v>67</v>
      </c>
      <c r="E8">
        <v>91</v>
      </c>
      <c r="F8">
        <v>102</v>
      </c>
      <c r="G8">
        <v>124</v>
      </c>
      <c r="H8">
        <v>114</v>
      </c>
      <c r="J8" s="97">
        <f>D8/C8-1</f>
        <v>-1.4705882352941124E-2</v>
      </c>
      <c r="K8" s="97">
        <f t="shared" ref="K8:N23" si="0">E8/D8-1</f>
        <v>0.35820895522388052</v>
      </c>
      <c r="L8" s="97">
        <f t="shared" si="0"/>
        <v>0.12087912087912089</v>
      </c>
      <c r="M8" s="97">
        <f t="shared" si="0"/>
        <v>0.21568627450980382</v>
      </c>
      <c r="N8" s="97">
        <f t="shared" si="0"/>
        <v>-8.064516129032262E-2</v>
      </c>
      <c r="P8" s="97">
        <f>(H8/C8-1)/5</f>
        <v>0.13529411764705884</v>
      </c>
      <c r="R8">
        <f>IF(ISERROR(MIN(IF($P8&lt;0,H8,ROUND(H8*(1+$P8),0)),SUM('2026-27'!G8:J8))),H8,MIN(IF($P8&lt;0,H8,ROUND(H8*(1+$P8),0)),SUM('2026-27'!G8:J8)))</f>
        <v>129</v>
      </c>
      <c r="S8">
        <f>IF(ISERROR(MIN(IF($P8&lt;0,R8,ROUND(R8*(1+$P8),0)),SUM('2027-28'!G8:J8))),H8,MIN(IF($P8&lt;0,R8,ROUND(R8*(1+$P8),0)),SUM('2027-28'!G8:J8)))</f>
        <v>146</v>
      </c>
      <c r="T8">
        <f>IF(ISERROR(MIN(IF($P8&lt;0,S8,ROUND(S8*(1+$P8),0)),SUM('2028-29'!G8:J8))),H8,MIN(IF($P8&lt;0,S8,ROUND(S8*(1+$P8),0)),SUM('2028-29'!G8:J8)))</f>
        <v>166</v>
      </c>
    </row>
    <row r="9" spans="1:20">
      <c r="A9" s="3">
        <v>6</v>
      </c>
      <c r="B9" t="s">
        <v>26</v>
      </c>
      <c r="C9">
        <v>37</v>
      </c>
      <c r="D9">
        <v>41</v>
      </c>
      <c r="E9">
        <v>50</v>
      </c>
      <c r="F9">
        <v>63</v>
      </c>
      <c r="G9">
        <v>61</v>
      </c>
      <c r="H9">
        <v>40</v>
      </c>
      <c r="J9" s="97">
        <f t="shared" ref="J9:N67" si="1">D9/C9-1</f>
        <v>0.10810810810810811</v>
      </c>
      <c r="K9" s="97">
        <f t="shared" si="0"/>
        <v>0.21951219512195119</v>
      </c>
      <c r="L9" s="97">
        <f t="shared" si="0"/>
        <v>0.26</v>
      </c>
      <c r="M9" s="97">
        <f t="shared" si="0"/>
        <v>-3.1746031746031744E-2</v>
      </c>
      <c r="N9" s="97">
        <f t="shared" si="0"/>
        <v>-0.34426229508196726</v>
      </c>
      <c r="P9" s="97">
        <f t="shared" ref="P9:P67" si="2">(H9/C9-1)/5</f>
        <v>1.6216216216216228E-2</v>
      </c>
      <c r="R9">
        <f>IF(ISERROR(MIN(IF($P9&lt;0,H9,ROUND(H9*(1+$P9),0)),SUM('2026-27'!G9:J9))),H9,MIN(IF($P9&lt;0,H9,ROUND(H9*(1+$P9),0)),SUM('2026-27'!G9:J9)))</f>
        <v>41</v>
      </c>
      <c r="S9">
        <f>IF(ISERROR(MIN(IF($P9&lt;0,R9,ROUND(R9*(1+$P9),0)),SUM('2027-28'!G9:J9))),H9,MIN(IF($P9&lt;0,R9,ROUND(R9*(1+$P9),0)),SUM('2027-28'!G9:J9)))</f>
        <v>42</v>
      </c>
      <c r="T9">
        <f>IF(ISERROR(MIN(IF($P9&lt;0,S9,ROUND(S9*(1+$P9),0)),SUM('2028-29'!G9:J9))),H9,MIN(IF($P9&lt;0,S9,ROUND(S9*(1+$P9),0)),SUM('2028-29'!G9:J9)))</f>
        <v>43</v>
      </c>
    </row>
    <row r="10" spans="1:20">
      <c r="A10" s="3">
        <v>8</v>
      </c>
      <c r="B10" t="s">
        <v>27</v>
      </c>
      <c r="C10">
        <v>68</v>
      </c>
      <c r="D10">
        <v>76</v>
      </c>
      <c r="E10">
        <v>75</v>
      </c>
      <c r="F10">
        <v>82</v>
      </c>
      <c r="G10">
        <v>73</v>
      </c>
      <c r="H10">
        <v>66</v>
      </c>
      <c r="J10" s="97">
        <f t="shared" si="1"/>
        <v>0.11764705882352944</v>
      </c>
      <c r="K10" s="97">
        <f t="shared" si="0"/>
        <v>-1.3157894736842146E-2</v>
      </c>
      <c r="L10" s="97">
        <f t="shared" si="0"/>
        <v>9.3333333333333268E-2</v>
      </c>
      <c r="M10" s="97">
        <f t="shared" si="0"/>
        <v>-0.1097560975609756</v>
      </c>
      <c r="N10" s="97">
        <f t="shared" si="0"/>
        <v>-9.589041095890416E-2</v>
      </c>
      <c r="P10" s="97">
        <f t="shared" si="2"/>
        <v>-5.8823529411764722E-3</v>
      </c>
      <c r="R10">
        <f>IF(ISERROR(MIN(IF($P10&lt;0,H10,ROUND(H10*(1+$P10),0)),SUM('2026-27'!G10:J10))),H10,MIN(IF($P10&lt;0,H10,ROUND(H10*(1+$P10),0)),SUM('2026-27'!G10:J10)))</f>
        <v>66</v>
      </c>
      <c r="S10">
        <f>IF(ISERROR(MIN(IF($P10&lt;0,R10,ROUND(R10*(1+$P10),0)),SUM('2027-28'!G10:J10))),H10,MIN(IF($P10&lt;0,R10,ROUND(R10*(1+$P10),0)),SUM('2027-28'!G10:J10)))</f>
        <v>66</v>
      </c>
      <c r="T10">
        <f>IF(ISERROR(MIN(IF($P10&lt;0,S10,ROUND(S10*(1+$P10),0)),SUM('2028-29'!G10:J10))),H10,MIN(IF($P10&lt;0,S10,ROUND(S10*(1+$P10),0)),SUM('2028-29'!G10:J10)))</f>
        <v>66</v>
      </c>
    </row>
    <row r="11" spans="1:20">
      <c r="A11" s="3">
        <v>10</v>
      </c>
      <c r="B11" t="s">
        <v>28</v>
      </c>
      <c r="C11">
        <v>2</v>
      </c>
      <c r="D11">
        <v>2</v>
      </c>
      <c r="E11">
        <v>1</v>
      </c>
      <c r="F11">
        <v>1</v>
      </c>
      <c r="G11">
        <v>0</v>
      </c>
      <c r="H11">
        <v>1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P11" s="97">
        <v>0</v>
      </c>
      <c r="R11">
        <f>IF(ISERROR(MIN(IF($P11&lt;0,H11,ROUND(H11*(1+$P11),0)),SUM('2026-27'!G11:J11))),H11,MIN(IF($P11&lt;0,H11,ROUND(H11*(1+$P11),0)),SUM('2026-27'!G11:J11)))</f>
        <v>1</v>
      </c>
      <c r="S11">
        <f>IF(ISERROR(MIN(IF($P11&lt;0,R11,ROUND(R11*(1+$P11),0)),SUM('2027-28'!G11:J11))),H11,MIN(IF($P11&lt;0,R11,ROUND(R11*(1+$P11),0)),SUM('2027-28'!G11:J11)))</f>
        <v>1</v>
      </c>
      <c r="T11">
        <f>IF(ISERROR(MIN(IF($P11&lt;0,S11,ROUND(S11*(1+$P11),0)),SUM('2028-29'!G11:J11))),H11,MIN(IF($P11&lt;0,S11,ROUND(S11*(1+$P11),0)),SUM('2028-29'!G11:J11)))</f>
        <v>1</v>
      </c>
    </row>
    <row r="12" spans="1:20">
      <c r="A12" s="3">
        <v>19</v>
      </c>
      <c r="B12" t="s">
        <v>29</v>
      </c>
      <c r="C12">
        <v>46</v>
      </c>
      <c r="D12">
        <v>42</v>
      </c>
      <c r="E12">
        <v>36</v>
      </c>
      <c r="F12">
        <v>44</v>
      </c>
      <c r="G12">
        <v>46</v>
      </c>
      <c r="H12">
        <v>44</v>
      </c>
      <c r="J12" s="97">
        <f t="shared" si="1"/>
        <v>-8.6956521739130488E-2</v>
      </c>
      <c r="K12" s="97">
        <f t="shared" si="0"/>
        <v>-0.1428571428571429</v>
      </c>
      <c r="L12" s="97">
        <f t="shared" si="0"/>
        <v>0.22222222222222232</v>
      </c>
      <c r="M12" s="97">
        <f t="shared" si="0"/>
        <v>4.5454545454545414E-2</v>
      </c>
      <c r="N12" s="97">
        <f t="shared" si="0"/>
        <v>-4.3478260869565188E-2</v>
      </c>
      <c r="P12" s="97">
        <f t="shared" si="2"/>
        <v>-8.6956521739130384E-3</v>
      </c>
      <c r="R12">
        <f>IF(ISERROR(MIN(IF($P12&lt;0,H12,ROUND(H12*(1+$P12),0)),SUM('2026-27'!G12:J12))),H12,MIN(IF($P12&lt;0,H12,ROUND(H12*(1+$P12),0)),SUM('2026-27'!G12:J12)))</f>
        <v>44</v>
      </c>
      <c r="S12">
        <f>IF(ISERROR(MIN(IF($P12&lt;0,R12,ROUND(R12*(1+$P12),0)),SUM('2027-28'!G12:J12))),H12,MIN(IF($P12&lt;0,R12,ROUND(R12*(1+$P12),0)),SUM('2027-28'!G12:J12)))</f>
        <v>44</v>
      </c>
      <c r="T12">
        <f>IF(ISERROR(MIN(IF($P12&lt;0,S12,ROUND(S12*(1+$P12),0)),SUM('2028-29'!G12:J12))),H12,MIN(IF($P12&lt;0,S12,ROUND(S12*(1+$P12),0)),SUM('2028-29'!G12:J12)))</f>
        <v>44</v>
      </c>
    </row>
    <row r="13" spans="1:20">
      <c r="A13" s="3">
        <v>20</v>
      </c>
      <c r="B13" t="s">
        <v>30</v>
      </c>
      <c r="C13">
        <v>47</v>
      </c>
      <c r="D13">
        <v>70</v>
      </c>
      <c r="E13">
        <v>89</v>
      </c>
      <c r="F13">
        <v>119</v>
      </c>
      <c r="G13">
        <v>173</v>
      </c>
      <c r="H13">
        <v>195</v>
      </c>
      <c r="J13" s="97">
        <f t="shared" si="1"/>
        <v>0.4893617021276595</v>
      </c>
      <c r="K13" s="97">
        <f t="shared" si="0"/>
        <v>0.27142857142857135</v>
      </c>
      <c r="L13" s="97">
        <f t="shared" si="0"/>
        <v>0.33707865168539319</v>
      </c>
      <c r="M13" s="97">
        <f t="shared" si="0"/>
        <v>0.45378151260504196</v>
      </c>
      <c r="N13" s="97">
        <f t="shared" si="0"/>
        <v>0.12716763005780352</v>
      </c>
      <c r="P13" s="97">
        <f t="shared" si="2"/>
        <v>0.6297872340425531</v>
      </c>
      <c r="R13">
        <f>IF(ISERROR(MIN(IF($P13&lt;0,H13,ROUND(H13*(1+$P13),0)),SUM('2026-27'!G13:J13))),H13,MIN(IF($P13&lt;0,H13,ROUND(H13*(1+$P13),0)),SUM('2026-27'!G13:J13)))</f>
        <v>318</v>
      </c>
      <c r="S13">
        <f>IF(ISERROR(MIN(IF($P13&lt;0,R13,ROUND(R13*(1+$P13),0)),SUM('2027-28'!G13:J13))),H13,MIN(IF($P13&lt;0,R13,ROUND(R13*(1+$P13),0)),SUM('2027-28'!G13:J13)))</f>
        <v>518</v>
      </c>
      <c r="T13">
        <f>IF(ISERROR(MIN(IF($P13&lt;0,S13,ROUND(S13*(1+$P13),0)),SUM('2028-29'!G13:J13))),H13,MIN(IF($P13&lt;0,S13,ROUND(S13*(1+$P13),0)),SUM('2028-29'!G13:J13)))</f>
        <v>844</v>
      </c>
    </row>
    <row r="14" spans="1:20">
      <c r="A14" s="3">
        <v>22</v>
      </c>
      <c r="B14" t="s">
        <v>31</v>
      </c>
      <c r="C14">
        <v>150</v>
      </c>
      <c r="D14">
        <v>156</v>
      </c>
      <c r="E14">
        <v>255</v>
      </c>
      <c r="F14">
        <v>355</v>
      </c>
      <c r="G14">
        <v>395</v>
      </c>
      <c r="H14">
        <v>411</v>
      </c>
      <c r="J14" s="97">
        <f t="shared" si="1"/>
        <v>4.0000000000000036E-2</v>
      </c>
      <c r="K14" s="97">
        <f t="shared" si="0"/>
        <v>0.63461538461538458</v>
      </c>
      <c r="L14" s="97">
        <f t="shared" si="0"/>
        <v>0.39215686274509798</v>
      </c>
      <c r="M14" s="97">
        <f t="shared" si="0"/>
        <v>0.11267605633802824</v>
      </c>
      <c r="N14" s="97">
        <f t="shared" si="0"/>
        <v>4.0506329113924044E-2</v>
      </c>
      <c r="P14" s="97">
        <f t="shared" si="2"/>
        <v>0.34800000000000003</v>
      </c>
      <c r="R14">
        <f>IF(ISERROR(MIN(IF($P14&lt;0,H14,ROUND(H14*(1+$P14),0)),SUM('2026-27'!G14:J14))),H14,MIN(IF($P14&lt;0,H14,ROUND(H14*(1+$P14),0)),SUM('2026-27'!G14:J14)))</f>
        <v>554</v>
      </c>
      <c r="S14">
        <f>IF(ISERROR(MIN(IF($P14&lt;0,R14,ROUND(R14*(1+$P14),0)),SUM('2027-28'!G14:J14))),H14,MIN(IF($P14&lt;0,R14,ROUND(R14*(1+$P14),0)),SUM('2027-28'!G14:J14)))</f>
        <v>747</v>
      </c>
      <c r="T14">
        <f>IF(ISERROR(MIN(IF($P14&lt;0,S14,ROUND(S14*(1+$P14),0)),SUM('2028-29'!G14:J14))),H14,MIN(IF($P14&lt;0,S14,ROUND(S14*(1+$P14),0)),SUM('2028-29'!G14:J14)))</f>
        <v>1007</v>
      </c>
    </row>
    <row r="15" spans="1:20">
      <c r="A15" s="3">
        <v>23</v>
      </c>
      <c r="B15" t="s">
        <v>32</v>
      </c>
      <c r="C15">
        <v>843</v>
      </c>
      <c r="D15">
        <v>901</v>
      </c>
      <c r="E15">
        <v>1166</v>
      </c>
      <c r="F15">
        <v>1574</v>
      </c>
      <c r="G15">
        <v>1910</v>
      </c>
      <c r="H15">
        <v>2111</v>
      </c>
      <c r="J15" s="97">
        <f t="shared" si="1"/>
        <v>6.8801897983392646E-2</v>
      </c>
      <c r="K15" s="97">
        <f t="shared" si="0"/>
        <v>0.29411764705882359</v>
      </c>
      <c r="L15" s="97">
        <f t="shared" si="0"/>
        <v>0.34991423670668964</v>
      </c>
      <c r="M15" s="97">
        <f t="shared" si="0"/>
        <v>0.21346886912325291</v>
      </c>
      <c r="N15" s="97">
        <f t="shared" si="0"/>
        <v>0.10523560209424088</v>
      </c>
      <c r="P15" s="97">
        <f t="shared" si="2"/>
        <v>0.30083036773428234</v>
      </c>
      <c r="R15">
        <f>IF(ISERROR(MIN(IF($P15&lt;0,H15,ROUND(H15*(1+$P15),0)),SUM('2026-27'!G15:J15))),H15,MIN(IF($P15&lt;0,H15,ROUND(H15*(1+$P15),0)),SUM('2026-27'!G15:J15)))</f>
        <v>2746</v>
      </c>
      <c r="S15">
        <f>IF(ISERROR(MIN(IF($P15&lt;0,R15,ROUND(R15*(1+$P15),0)),SUM('2027-28'!G15:J15))),H15,MIN(IF($P15&lt;0,R15,ROUND(R15*(1+$P15),0)),SUM('2027-28'!G15:J15)))</f>
        <v>3572</v>
      </c>
      <c r="T15">
        <f>IF(ISERROR(MIN(IF($P15&lt;0,S15,ROUND(S15*(1+$P15),0)),SUM('2028-29'!G15:J15))),H15,MIN(IF($P15&lt;0,S15,ROUND(S15*(1+$P15),0)),SUM('2028-29'!G15:J15)))</f>
        <v>4647</v>
      </c>
    </row>
    <row r="16" spans="1:20">
      <c r="A16" s="3">
        <v>27</v>
      </c>
      <c r="B16" t="s">
        <v>33</v>
      </c>
      <c r="C16">
        <v>220</v>
      </c>
      <c r="D16">
        <v>114</v>
      </c>
      <c r="E16">
        <v>34</v>
      </c>
      <c r="F16">
        <v>7</v>
      </c>
      <c r="G16">
        <v>0</v>
      </c>
      <c r="H16">
        <v>0</v>
      </c>
      <c r="J16" s="97">
        <f t="shared" si="1"/>
        <v>-0.48181818181818181</v>
      </c>
      <c r="K16" s="97">
        <f t="shared" si="0"/>
        <v>-0.70175438596491224</v>
      </c>
      <c r="L16" s="97">
        <f t="shared" si="0"/>
        <v>-0.79411764705882359</v>
      </c>
      <c r="M16" s="97">
        <f t="shared" si="0"/>
        <v>-1</v>
      </c>
      <c r="N16" s="97" t="e">
        <f t="shared" si="0"/>
        <v>#DIV/0!</v>
      </c>
      <c r="P16" s="97">
        <f t="shared" si="2"/>
        <v>-0.2</v>
      </c>
      <c r="R16">
        <f>IF(ISERROR(MIN(IF($P16&lt;0,H16,ROUND(H16*(1+$P16),0)),SUM('2026-27'!G16:J16))),H16,MIN(IF($P16&lt;0,H16,ROUND(H16*(1+$P16),0)),SUM('2026-27'!G16:J16)))</f>
        <v>0</v>
      </c>
      <c r="S16">
        <f>IF(ISERROR(MIN(IF($P16&lt;0,R16,ROUND(R16*(1+$P16),0)),SUM('2027-28'!G16:J16))),H16,MIN(IF($P16&lt;0,R16,ROUND(R16*(1+$P16),0)),SUM('2027-28'!G16:J16)))</f>
        <v>0</v>
      </c>
      <c r="T16">
        <f>IF(ISERROR(MIN(IF($P16&lt;0,S16,ROUND(S16*(1+$P16),0)),SUM('2028-29'!G16:J16))),H16,MIN(IF($P16&lt;0,S16,ROUND(S16*(1+$P16),0)),SUM('2028-29'!G16:J16)))</f>
        <v>0</v>
      </c>
    </row>
    <row r="17" spans="1:20">
      <c r="A17" s="3">
        <v>28</v>
      </c>
      <c r="B17" t="s">
        <v>34</v>
      </c>
      <c r="C17">
        <v>72</v>
      </c>
      <c r="D17">
        <v>111</v>
      </c>
      <c r="E17">
        <v>69</v>
      </c>
      <c r="F17">
        <v>76</v>
      </c>
      <c r="G17">
        <v>0</v>
      </c>
      <c r="H17">
        <v>0</v>
      </c>
      <c r="J17" s="97">
        <f t="shared" si="1"/>
        <v>0.54166666666666674</v>
      </c>
      <c r="K17" s="97">
        <f t="shared" si="0"/>
        <v>-0.3783783783783784</v>
      </c>
      <c r="L17" s="97">
        <f t="shared" si="0"/>
        <v>0.10144927536231885</v>
      </c>
      <c r="M17" s="97">
        <f t="shared" si="0"/>
        <v>-1</v>
      </c>
      <c r="N17" s="97" t="e">
        <f t="shared" si="0"/>
        <v>#DIV/0!</v>
      </c>
      <c r="P17" s="97">
        <f t="shared" si="2"/>
        <v>-0.2</v>
      </c>
      <c r="R17">
        <f>IF(ISERROR(MIN(IF($P17&lt;0,H17,ROUND(H17*(1+$P17),0)),SUM('2026-27'!G17:J17))),H17,MIN(IF($P17&lt;0,H17,ROUND(H17*(1+$P17),0)),SUM('2026-27'!G17:J17)))</f>
        <v>0</v>
      </c>
      <c r="S17">
        <f>IF(ISERROR(MIN(IF($P17&lt;0,R17,ROUND(R17*(1+$P17),0)),SUM('2027-28'!G17:J17))),H17,MIN(IF($P17&lt;0,R17,ROUND(R17*(1+$P17),0)),SUM('2027-28'!G17:J17)))</f>
        <v>0</v>
      </c>
      <c r="T17">
        <f>IF(ISERROR(MIN(IF($P17&lt;0,S17,ROUND(S17*(1+$P17),0)),SUM('2028-29'!G17:J17))),H17,MIN(IF($P17&lt;0,S17,ROUND(S17*(1+$P17),0)),SUM('2028-29'!G17:J17)))</f>
        <v>0</v>
      </c>
    </row>
    <row r="18" spans="1:20">
      <c r="A18" s="3">
        <v>33</v>
      </c>
      <c r="B18" t="s">
        <v>35</v>
      </c>
      <c r="C18">
        <v>610</v>
      </c>
      <c r="D18">
        <v>669</v>
      </c>
      <c r="E18">
        <v>752</v>
      </c>
      <c r="F18">
        <v>749</v>
      </c>
      <c r="G18">
        <v>974</v>
      </c>
      <c r="H18">
        <v>1016</v>
      </c>
      <c r="J18" s="97">
        <f t="shared" si="1"/>
        <v>9.6721311475409744E-2</v>
      </c>
      <c r="K18" s="97">
        <f t="shared" si="0"/>
        <v>0.12406576980568018</v>
      </c>
      <c r="L18" s="97">
        <f t="shared" si="0"/>
        <v>-3.9893617021277139E-3</v>
      </c>
      <c r="M18" s="97">
        <f t="shared" si="0"/>
        <v>0.30040053404539391</v>
      </c>
      <c r="N18" s="97">
        <f t="shared" si="0"/>
        <v>4.3121149897330513E-2</v>
      </c>
      <c r="P18" s="97">
        <f t="shared" si="2"/>
        <v>0.13311475409836065</v>
      </c>
      <c r="R18">
        <f>IF(ISERROR(MIN(IF($P18&lt;0,H18,ROUND(H18*(1+$P18),0)),SUM('2026-27'!G18:J18))),H18,MIN(IF($P18&lt;0,H18,ROUND(H18*(1+$P18),0)),SUM('2026-27'!G18:J18)))</f>
        <v>1151</v>
      </c>
      <c r="S18">
        <f>IF(ISERROR(MIN(IF($P18&lt;0,R18,ROUND(R18*(1+$P18),0)),SUM('2027-28'!G18:J18))),H18,MIN(IF($P18&lt;0,R18,ROUND(R18*(1+$P18),0)),SUM('2027-28'!G18:J18)))</f>
        <v>1304</v>
      </c>
      <c r="T18">
        <f>IF(ISERROR(MIN(IF($P18&lt;0,S18,ROUND(S18*(1+$P18),0)),SUM('2028-29'!G18:J18))),H18,MIN(IF($P18&lt;0,S18,ROUND(S18*(1+$P18),0)),SUM('2028-29'!G18:J18)))</f>
        <v>1478</v>
      </c>
    </row>
    <row r="19" spans="1:20">
      <c r="A19" s="3">
        <v>34</v>
      </c>
      <c r="B19" t="s">
        <v>36</v>
      </c>
      <c r="C19">
        <v>2990</v>
      </c>
      <c r="D19">
        <v>2824</v>
      </c>
      <c r="E19">
        <v>2989</v>
      </c>
      <c r="F19">
        <v>3336</v>
      </c>
      <c r="G19">
        <v>3564</v>
      </c>
      <c r="H19">
        <v>3837</v>
      </c>
      <c r="J19" s="97">
        <f t="shared" si="1"/>
        <v>-5.5518394648829461E-2</v>
      </c>
      <c r="K19" s="97">
        <f t="shared" si="0"/>
        <v>5.8427762039660047E-2</v>
      </c>
      <c r="L19" s="97">
        <f t="shared" si="0"/>
        <v>0.11609233857477408</v>
      </c>
      <c r="M19" s="97">
        <f t="shared" si="0"/>
        <v>6.8345323741007213E-2</v>
      </c>
      <c r="N19" s="97">
        <f t="shared" si="0"/>
        <v>7.6599326599326556E-2</v>
      </c>
      <c r="P19" s="97">
        <f t="shared" si="2"/>
        <v>5.6655518394648843E-2</v>
      </c>
      <c r="R19">
        <f>IF(ISERROR(MIN(IF($P19&lt;0,H19,ROUND(H19*(1+$P19),0)),SUM('2026-27'!G19:J19))),H19,MIN(IF($P19&lt;0,H19,ROUND(H19*(1+$P19),0)),SUM('2026-27'!G19:J19)))</f>
        <v>4054</v>
      </c>
      <c r="S19">
        <f>IF(ISERROR(MIN(IF($P19&lt;0,R19,ROUND(R19*(1+$P19),0)),SUM('2027-28'!G19:J19))),H19,MIN(IF($P19&lt;0,R19,ROUND(R19*(1+$P19),0)),SUM('2027-28'!G19:J19)))</f>
        <v>4284</v>
      </c>
      <c r="T19">
        <f>IF(ISERROR(MIN(IF($P19&lt;0,S19,ROUND(S19*(1+$P19),0)),SUM('2028-29'!G19:J19))),H19,MIN(IF($P19&lt;0,S19,ROUND(S19*(1+$P19),0)),SUM('2028-29'!G19:J19)))</f>
        <v>4527</v>
      </c>
    </row>
    <row r="20" spans="1:20">
      <c r="A20" s="3">
        <v>35</v>
      </c>
      <c r="B20" t="s">
        <v>37</v>
      </c>
      <c r="C20">
        <v>1406</v>
      </c>
      <c r="D20">
        <v>1620</v>
      </c>
      <c r="E20">
        <v>1916</v>
      </c>
      <c r="F20">
        <v>2372</v>
      </c>
      <c r="G20">
        <v>2780</v>
      </c>
      <c r="H20">
        <v>2966</v>
      </c>
      <c r="J20" s="97">
        <f t="shared" si="1"/>
        <v>0.15220483641536275</v>
      </c>
      <c r="K20" s="97">
        <f t="shared" si="0"/>
        <v>0.18271604938271602</v>
      </c>
      <c r="L20" s="97">
        <f t="shared" si="0"/>
        <v>0.23799582463465563</v>
      </c>
      <c r="M20" s="97">
        <f t="shared" si="0"/>
        <v>0.17200674536256333</v>
      </c>
      <c r="N20" s="97">
        <f t="shared" si="0"/>
        <v>6.690647482014378E-2</v>
      </c>
      <c r="P20" s="97">
        <f t="shared" si="2"/>
        <v>0.22190611664295873</v>
      </c>
      <c r="R20">
        <f>IF(ISERROR(MIN(IF($P20&lt;0,H20,ROUND(H20*(1+$P20),0)),SUM('2026-27'!G20:J20))),H20,MIN(IF($P20&lt;0,H20,ROUND(H20*(1+$P20),0)),SUM('2026-27'!G20:J20)))</f>
        <v>3624</v>
      </c>
      <c r="S20">
        <f>IF(ISERROR(MIN(IF($P20&lt;0,R20,ROUND(R20*(1+$P20),0)),SUM('2027-28'!G20:J20))),H20,MIN(IF($P20&lt;0,R20,ROUND(R20*(1+$P20),0)),SUM('2027-28'!G20:J20)))</f>
        <v>4428</v>
      </c>
      <c r="T20">
        <f>IF(ISERROR(MIN(IF($P20&lt;0,S20,ROUND(S20*(1+$P20),0)),SUM('2028-29'!G20:J20))),H20,MIN(IF($P20&lt;0,S20,ROUND(S20*(1+$P20),0)),SUM('2028-29'!G20:J20)))</f>
        <v>5411</v>
      </c>
    </row>
    <row r="21" spans="1:20">
      <c r="A21" s="3">
        <v>36</v>
      </c>
      <c r="B21" t="s">
        <v>38</v>
      </c>
      <c r="C21">
        <v>18642</v>
      </c>
      <c r="D21">
        <v>18177</v>
      </c>
      <c r="E21">
        <v>20290</v>
      </c>
      <c r="F21">
        <v>22943</v>
      </c>
      <c r="G21">
        <v>24265</v>
      </c>
      <c r="H21">
        <v>24408</v>
      </c>
      <c r="J21" s="97">
        <f t="shared" si="1"/>
        <v>-2.4943675571290624E-2</v>
      </c>
      <c r="K21" s="97">
        <f t="shared" si="0"/>
        <v>0.11624580513836169</v>
      </c>
      <c r="L21" s="97">
        <f t="shared" si="0"/>
        <v>0.13075406604238538</v>
      </c>
      <c r="M21" s="97">
        <f t="shared" si="0"/>
        <v>5.7621060890031828E-2</v>
      </c>
      <c r="N21" s="97">
        <f t="shared" si="0"/>
        <v>5.8932618998557285E-3</v>
      </c>
      <c r="P21" s="97">
        <f t="shared" si="2"/>
        <v>6.1860315416800794E-2</v>
      </c>
      <c r="R21">
        <f>IF(ISERROR(MIN(IF($P21&lt;0,H21,ROUND(H21*(1+$P21),0)),SUM('2026-27'!G21:J21))),H21,MIN(IF($P21&lt;0,H21,ROUND(H21*(1+$P21),0)),SUM('2026-27'!G21:J21)))</f>
        <v>25918</v>
      </c>
      <c r="S21">
        <f>IF(ISERROR(MIN(IF($P21&lt;0,R21,ROUND(R21*(1+$P21),0)),SUM('2027-28'!G21:J21))),H21,MIN(IF($P21&lt;0,R21,ROUND(R21*(1+$P21),0)),SUM('2027-28'!G21:J21)))</f>
        <v>27521</v>
      </c>
      <c r="T21">
        <f>IF(ISERROR(MIN(IF($P21&lt;0,S21,ROUND(S21*(1+$P21),0)),SUM('2028-29'!G21:J21))),H21,MIN(IF($P21&lt;0,S21,ROUND(S21*(1+$P21),0)),SUM('2028-29'!G21:J21)))</f>
        <v>29223</v>
      </c>
    </row>
    <row r="22" spans="1:20">
      <c r="A22" s="3">
        <v>37</v>
      </c>
      <c r="B22" t="s">
        <v>39</v>
      </c>
      <c r="C22">
        <v>1764</v>
      </c>
      <c r="D22">
        <v>1659</v>
      </c>
      <c r="E22">
        <v>1815</v>
      </c>
      <c r="F22">
        <v>2036</v>
      </c>
      <c r="G22">
        <v>2145</v>
      </c>
      <c r="H22">
        <v>2174</v>
      </c>
      <c r="J22" s="97">
        <f t="shared" si="1"/>
        <v>-5.9523809523809534E-2</v>
      </c>
      <c r="K22" s="97">
        <f t="shared" si="0"/>
        <v>9.4032549728752191E-2</v>
      </c>
      <c r="L22" s="97">
        <f t="shared" si="0"/>
        <v>0.12176308539944913</v>
      </c>
      <c r="M22" s="97">
        <f t="shared" si="0"/>
        <v>5.3536345776031391E-2</v>
      </c>
      <c r="N22" s="97">
        <f t="shared" si="0"/>
        <v>1.3519813519813573E-2</v>
      </c>
      <c r="P22" s="97">
        <f t="shared" si="2"/>
        <v>4.6485260770975055E-2</v>
      </c>
      <c r="R22">
        <f>IF(ISERROR(MIN(IF($P22&lt;0,H22,ROUND(H22*(1+$P22),0)),SUM('2026-27'!G22:J22))),H22,MIN(IF($P22&lt;0,H22,ROUND(H22*(1+$P22),0)),SUM('2026-27'!G22:J22)))</f>
        <v>2275</v>
      </c>
      <c r="S22">
        <f>IF(ISERROR(MIN(IF($P22&lt;0,R22,ROUND(R22*(1+$P22),0)),SUM('2027-28'!G22:J22))),H22,MIN(IF($P22&lt;0,R22,ROUND(R22*(1+$P22),0)),SUM('2027-28'!G22:J22)))</f>
        <v>2381</v>
      </c>
      <c r="T22">
        <f>IF(ISERROR(MIN(IF($P22&lt;0,S22,ROUND(S22*(1+$P22),0)),SUM('2028-29'!G22:J22))),H22,MIN(IF($P22&lt;0,S22,ROUND(S22*(1+$P22),0)),SUM('2028-29'!G22:J22)))</f>
        <v>2492</v>
      </c>
    </row>
    <row r="23" spans="1:20">
      <c r="A23" s="3">
        <v>38</v>
      </c>
      <c r="B23" t="s">
        <v>40</v>
      </c>
      <c r="C23">
        <v>5995</v>
      </c>
      <c r="D23">
        <v>6156</v>
      </c>
      <c r="E23">
        <v>6840</v>
      </c>
      <c r="F23">
        <v>7438</v>
      </c>
      <c r="G23">
        <v>7762</v>
      </c>
      <c r="H23">
        <v>7517</v>
      </c>
      <c r="J23" s="97">
        <f t="shared" si="1"/>
        <v>2.6855713094245282E-2</v>
      </c>
      <c r="K23" s="97">
        <f t="shared" si="0"/>
        <v>0.11111111111111116</v>
      </c>
      <c r="L23" s="97">
        <f t="shared" si="0"/>
        <v>8.7426900584795408E-2</v>
      </c>
      <c r="M23" s="97">
        <f t="shared" si="0"/>
        <v>4.356009680021522E-2</v>
      </c>
      <c r="N23" s="97">
        <f t="shared" si="0"/>
        <v>-3.1564029889203815E-2</v>
      </c>
      <c r="P23" s="97">
        <f t="shared" si="2"/>
        <v>5.0775646371976665E-2</v>
      </c>
      <c r="R23">
        <f>IF(ISERROR(MIN(IF($P23&lt;0,H23,ROUND(H23*(1+$P23),0)),SUM('2026-27'!G23:J23))),H23,MIN(IF($P23&lt;0,H23,ROUND(H23*(1+$P23),0)),SUM('2026-27'!G23:J23)))</f>
        <v>7899</v>
      </c>
      <c r="S23">
        <f>IF(ISERROR(MIN(IF($P23&lt;0,R23,ROUND(R23*(1+$P23),0)),SUM('2027-28'!G23:J23))),H23,MIN(IF($P23&lt;0,R23,ROUND(R23*(1+$P23),0)),SUM('2027-28'!G23:J23)))</f>
        <v>8300</v>
      </c>
      <c r="T23">
        <f>IF(ISERROR(MIN(IF($P23&lt;0,S23,ROUND(S23*(1+$P23),0)),SUM('2028-29'!G23:J23))),H23,MIN(IF($P23&lt;0,S23,ROUND(S23*(1+$P23),0)),SUM('2028-29'!G23:J23)))</f>
        <v>8721</v>
      </c>
    </row>
    <row r="24" spans="1:20">
      <c r="A24" s="3">
        <v>39</v>
      </c>
      <c r="B24" t="s">
        <v>41</v>
      </c>
      <c r="C24">
        <v>8404</v>
      </c>
      <c r="D24">
        <v>7927</v>
      </c>
      <c r="E24">
        <v>8690</v>
      </c>
      <c r="F24">
        <v>9245</v>
      </c>
      <c r="G24">
        <v>9521</v>
      </c>
      <c r="H24">
        <v>9306</v>
      </c>
      <c r="J24" s="97">
        <f t="shared" si="1"/>
        <v>-5.675868633983816E-2</v>
      </c>
      <c r="K24" s="97">
        <f t="shared" si="1"/>
        <v>9.6253311467137559E-2</v>
      </c>
      <c r="L24" s="97">
        <f t="shared" si="1"/>
        <v>6.3866513233601818E-2</v>
      </c>
      <c r="M24" s="97">
        <f t="shared" si="1"/>
        <v>2.9853975121687304E-2</v>
      </c>
      <c r="N24" s="97">
        <f t="shared" si="1"/>
        <v>-2.2581661590169055E-2</v>
      </c>
      <c r="P24" s="97">
        <f t="shared" si="2"/>
        <v>2.146596858638743E-2</v>
      </c>
      <c r="R24">
        <f>IF(ISERROR(MIN(IF($P24&lt;0,H24,ROUND(H24*(1+$P24),0)),SUM('2026-27'!G24:J24))),H24,MIN(IF($P24&lt;0,H24,ROUND(H24*(1+$P24),0)),SUM('2026-27'!G24:J24)))</f>
        <v>9506</v>
      </c>
      <c r="S24">
        <f>IF(ISERROR(MIN(IF($P24&lt;0,R24,ROUND(R24*(1+$P24),0)),SUM('2027-28'!G24:J24))),H24,MIN(IF($P24&lt;0,R24,ROUND(R24*(1+$P24),0)),SUM('2027-28'!G24:J24)))</f>
        <v>9710</v>
      </c>
      <c r="T24">
        <f>IF(ISERROR(MIN(IF($P24&lt;0,S24,ROUND(S24*(1+$P24),0)),SUM('2028-29'!G24:J24))),H24,MIN(IF($P24&lt;0,S24,ROUND(S24*(1+$P24),0)),SUM('2028-29'!G24:J24)))</f>
        <v>9918</v>
      </c>
    </row>
    <row r="25" spans="1:20">
      <c r="A25" s="3">
        <v>40</v>
      </c>
      <c r="B25" t="s">
        <v>42</v>
      </c>
      <c r="C25">
        <v>1221</v>
      </c>
      <c r="D25">
        <v>1261</v>
      </c>
      <c r="E25">
        <v>1439</v>
      </c>
      <c r="F25">
        <v>1655</v>
      </c>
      <c r="G25">
        <v>1939</v>
      </c>
      <c r="H25">
        <v>1999</v>
      </c>
      <c r="J25" s="97">
        <f t="shared" si="1"/>
        <v>3.2760032760032809E-2</v>
      </c>
      <c r="K25" s="97">
        <f t="shared" si="1"/>
        <v>0.14115781126090399</v>
      </c>
      <c r="L25" s="97">
        <f t="shared" si="1"/>
        <v>0.15010423905489922</v>
      </c>
      <c r="M25" s="97">
        <f t="shared" si="1"/>
        <v>0.17160120845921445</v>
      </c>
      <c r="N25" s="97">
        <f t="shared" si="1"/>
        <v>3.0943785456420736E-2</v>
      </c>
      <c r="P25" s="97">
        <f t="shared" si="2"/>
        <v>0.12743652743652745</v>
      </c>
      <c r="R25">
        <f>IF(ISERROR(MIN(IF($P25&lt;0,H25,ROUND(H25*(1+$P25),0)),SUM('2026-27'!G25:J25))),H25,MIN(IF($P25&lt;0,H25,ROUND(H25*(1+$P25),0)),SUM('2026-27'!G25:J25)))</f>
        <v>2254</v>
      </c>
      <c r="S25">
        <f>IF(ISERROR(MIN(IF($P25&lt;0,R25,ROUND(R25*(1+$P25),0)),SUM('2027-28'!G25:J25))),H25,MIN(IF($P25&lt;0,R25,ROUND(R25*(1+$P25),0)),SUM('2027-28'!G25:J25)))</f>
        <v>2541</v>
      </c>
      <c r="T25">
        <f>IF(ISERROR(MIN(IF($P25&lt;0,S25,ROUND(S25*(1+$P25),0)),SUM('2028-29'!G25:J25))),H25,MIN(IF($P25&lt;0,S25,ROUND(S25*(1+$P25),0)),SUM('2028-29'!G25:J25)))</f>
        <v>2865</v>
      </c>
    </row>
    <row r="26" spans="1:20">
      <c r="A26" s="3">
        <v>41</v>
      </c>
      <c r="B26" t="s">
        <v>43</v>
      </c>
      <c r="C26">
        <v>5479</v>
      </c>
      <c r="D26">
        <v>5713</v>
      </c>
      <c r="E26">
        <v>6704</v>
      </c>
      <c r="F26">
        <v>7381</v>
      </c>
      <c r="G26">
        <v>7993</v>
      </c>
      <c r="H26">
        <v>7908</v>
      </c>
      <c r="J26" s="97">
        <f t="shared" si="1"/>
        <v>4.2708523453184988E-2</v>
      </c>
      <c r="K26" s="97">
        <f t="shared" si="1"/>
        <v>0.17346402940661654</v>
      </c>
      <c r="L26" s="97">
        <f t="shared" si="1"/>
        <v>0.10098448687350836</v>
      </c>
      <c r="M26" s="97">
        <f t="shared" si="1"/>
        <v>8.2915594092941358E-2</v>
      </c>
      <c r="N26" s="97">
        <f t="shared" si="1"/>
        <v>-1.0634305016889778E-2</v>
      </c>
      <c r="P26" s="97">
        <f t="shared" si="2"/>
        <v>8.866581492973169E-2</v>
      </c>
      <c r="R26">
        <f>IF(ISERROR(MIN(IF($P26&lt;0,H26,ROUND(H26*(1+$P26),0)),SUM('2026-27'!G26:J26))),H26,MIN(IF($P26&lt;0,H26,ROUND(H26*(1+$P26),0)),SUM('2026-27'!G26:J26)))</f>
        <v>8609</v>
      </c>
      <c r="S26">
        <f>IF(ISERROR(MIN(IF($P26&lt;0,R26,ROUND(R26*(1+$P26),0)),SUM('2027-28'!G26:J26))),H26,MIN(IF($P26&lt;0,R26,ROUND(R26*(1+$P26),0)),SUM('2027-28'!G26:J26)))</f>
        <v>9372</v>
      </c>
      <c r="T26">
        <f>IF(ISERROR(MIN(IF($P26&lt;0,S26,ROUND(S26*(1+$P26),0)),SUM('2028-29'!G26:J26))),H26,MIN(IF($P26&lt;0,S26,ROUND(S26*(1+$P26),0)),SUM('2028-29'!G26:J26)))</f>
        <v>10203</v>
      </c>
    </row>
    <row r="27" spans="1:20">
      <c r="A27" s="3">
        <v>42</v>
      </c>
      <c r="B27" t="s">
        <v>44</v>
      </c>
      <c r="C27">
        <v>811</v>
      </c>
      <c r="D27">
        <v>876</v>
      </c>
      <c r="E27">
        <v>1135</v>
      </c>
      <c r="F27">
        <v>1394</v>
      </c>
      <c r="G27">
        <v>1592</v>
      </c>
      <c r="H27">
        <v>1782</v>
      </c>
      <c r="J27" s="97">
        <f t="shared" si="1"/>
        <v>8.0147965474722582E-2</v>
      </c>
      <c r="K27" s="97">
        <f t="shared" si="1"/>
        <v>0.29566210045662111</v>
      </c>
      <c r="L27" s="97">
        <f t="shared" si="1"/>
        <v>0.22819383259911885</v>
      </c>
      <c r="M27" s="97">
        <f t="shared" si="1"/>
        <v>0.14203730272596848</v>
      </c>
      <c r="N27" s="97">
        <f t="shared" si="1"/>
        <v>0.11934673366834181</v>
      </c>
      <c r="P27" s="97">
        <f t="shared" si="2"/>
        <v>0.23945745992601725</v>
      </c>
      <c r="R27">
        <f>IF(ISERROR(MIN(IF($P27&lt;0,H27,ROUND(H27*(1+$P27),0)),SUM('2026-27'!G27:J27))),H27,MIN(IF($P27&lt;0,H27,ROUND(H27*(1+$P27),0)),SUM('2026-27'!G27:J27)))</f>
        <v>2209</v>
      </c>
      <c r="S27">
        <f>IF(ISERROR(MIN(IF($P27&lt;0,R27,ROUND(R27*(1+$P27),0)),SUM('2027-28'!G27:J27))),H27,MIN(IF($P27&lt;0,R27,ROUND(R27*(1+$P27),0)),SUM('2027-28'!G27:J27)))</f>
        <v>2738</v>
      </c>
      <c r="T27">
        <f>IF(ISERROR(MIN(IF($P27&lt;0,S27,ROUND(S27*(1+$P27),0)),SUM('2028-29'!G27:J27))),H27,MIN(IF($P27&lt;0,S27,ROUND(S27*(1+$P27),0)),SUM('2028-29'!G27:J27)))</f>
        <v>3394</v>
      </c>
    </row>
    <row r="28" spans="1:20">
      <c r="A28" s="3">
        <v>43</v>
      </c>
      <c r="B28" t="s">
        <v>45</v>
      </c>
      <c r="C28">
        <v>5060</v>
      </c>
      <c r="D28">
        <v>5078</v>
      </c>
      <c r="E28">
        <v>5476</v>
      </c>
      <c r="F28">
        <v>6196</v>
      </c>
      <c r="G28">
        <v>6734</v>
      </c>
      <c r="H28">
        <v>6571</v>
      </c>
      <c r="J28" s="97">
        <f t="shared" si="1"/>
        <v>3.5573122529644063E-3</v>
      </c>
      <c r="K28" s="97">
        <f t="shared" si="1"/>
        <v>7.8377313903111423E-2</v>
      </c>
      <c r="L28" s="97">
        <f t="shared" si="1"/>
        <v>0.13148283418553697</v>
      </c>
      <c r="M28" s="97">
        <f t="shared" si="1"/>
        <v>8.6830213040671511E-2</v>
      </c>
      <c r="N28" s="97">
        <f t="shared" si="1"/>
        <v>-2.4205524205524243E-2</v>
      </c>
      <c r="P28" s="97">
        <f t="shared" si="2"/>
        <v>5.9723320158102756E-2</v>
      </c>
      <c r="R28">
        <f>IF(ISERROR(MIN(IF($P28&lt;0,H28,ROUND(H28*(1+$P28),0)),SUM('2026-27'!G28:J28))),H28,MIN(IF($P28&lt;0,H28,ROUND(H28*(1+$P28),0)),SUM('2026-27'!G28:J28)))</f>
        <v>6963</v>
      </c>
      <c r="S28">
        <f>IF(ISERROR(MIN(IF($P28&lt;0,R28,ROUND(R28*(1+$P28),0)),SUM('2027-28'!G28:J28))),H28,MIN(IF($P28&lt;0,R28,ROUND(R28*(1+$P28),0)),SUM('2027-28'!G28:J28)))</f>
        <v>7379</v>
      </c>
      <c r="T28">
        <f>IF(ISERROR(MIN(IF($P28&lt;0,S28,ROUND(S28*(1+$P28),0)),SUM('2028-29'!G28:J28))),H28,MIN(IF($P28&lt;0,S28,ROUND(S28*(1+$P28),0)),SUM('2028-29'!G28:J28)))</f>
        <v>7820</v>
      </c>
    </row>
    <row r="29" spans="1:20">
      <c r="A29" s="3">
        <v>44</v>
      </c>
      <c r="B29" t="s">
        <v>46</v>
      </c>
      <c r="C29">
        <v>1017</v>
      </c>
      <c r="D29">
        <v>1045</v>
      </c>
      <c r="E29">
        <v>1245</v>
      </c>
      <c r="F29">
        <v>1592</v>
      </c>
      <c r="G29">
        <v>1758</v>
      </c>
      <c r="H29">
        <v>1703</v>
      </c>
      <c r="J29" s="97">
        <f t="shared" si="1"/>
        <v>2.7531956735496577E-2</v>
      </c>
      <c r="K29" s="97">
        <f t="shared" si="1"/>
        <v>0.19138755980861255</v>
      </c>
      <c r="L29" s="97">
        <f t="shared" si="1"/>
        <v>0.27871485943775109</v>
      </c>
      <c r="M29" s="97">
        <f t="shared" si="1"/>
        <v>0.10427135678391952</v>
      </c>
      <c r="N29" s="97">
        <f t="shared" si="1"/>
        <v>-3.1285551763367447E-2</v>
      </c>
      <c r="P29" s="97">
        <f t="shared" si="2"/>
        <v>0.13490658800393315</v>
      </c>
      <c r="R29">
        <f>IF(ISERROR(MIN(IF($P29&lt;0,H29,ROUND(H29*(1+$P29),0)),SUM('2026-27'!G29:J29))),H29,MIN(IF($P29&lt;0,H29,ROUND(H29*(1+$P29),0)),SUM('2026-27'!G29:J29)))</f>
        <v>1933</v>
      </c>
      <c r="S29">
        <f>IF(ISERROR(MIN(IF($P29&lt;0,R29,ROUND(R29*(1+$P29),0)),SUM('2027-28'!G29:J29))),H29,MIN(IF($P29&lt;0,R29,ROUND(R29*(1+$P29),0)),SUM('2027-28'!G29:J29)))</f>
        <v>2194</v>
      </c>
      <c r="T29">
        <f>IF(ISERROR(MIN(IF($P29&lt;0,S29,ROUND(S29*(1+$P29),0)),SUM('2028-29'!G29:J29))),H29,MIN(IF($P29&lt;0,S29,ROUND(S29*(1+$P29),0)),SUM('2028-29'!G29:J29)))</f>
        <v>2490</v>
      </c>
    </row>
    <row r="30" spans="1:20">
      <c r="A30" s="3">
        <v>45</v>
      </c>
      <c r="B30" t="s">
        <v>47</v>
      </c>
      <c r="C30">
        <v>1348</v>
      </c>
      <c r="D30">
        <v>1269</v>
      </c>
      <c r="E30">
        <v>1373</v>
      </c>
      <c r="F30">
        <v>1547</v>
      </c>
      <c r="G30">
        <v>1646</v>
      </c>
      <c r="H30">
        <v>1555</v>
      </c>
      <c r="J30" s="97">
        <f t="shared" si="1"/>
        <v>-5.8605341246290799E-2</v>
      </c>
      <c r="K30" s="97">
        <f t="shared" si="1"/>
        <v>8.1954294720252063E-2</v>
      </c>
      <c r="L30" s="97">
        <f t="shared" si="1"/>
        <v>0.12672978878368535</v>
      </c>
      <c r="M30" s="97">
        <f t="shared" si="1"/>
        <v>6.3994828700711048E-2</v>
      </c>
      <c r="N30" s="97">
        <f t="shared" si="1"/>
        <v>-5.5285540704738789E-2</v>
      </c>
      <c r="P30" s="97">
        <f t="shared" si="2"/>
        <v>3.0712166172106814E-2</v>
      </c>
      <c r="R30">
        <f>IF(ISERROR(MIN(IF($P30&lt;0,H30,ROUND(H30*(1+$P30),0)),SUM('2026-27'!G30:J30))),H30,MIN(IF($P30&lt;0,H30,ROUND(H30*(1+$P30),0)),SUM('2026-27'!G30:J30)))</f>
        <v>1603</v>
      </c>
      <c r="S30">
        <f>IF(ISERROR(MIN(IF($P30&lt;0,R30,ROUND(R30*(1+$P30),0)),SUM('2027-28'!G30:J30))),H30,MIN(IF($P30&lt;0,R30,ROUND(R30*(1+$P30),0)),SUM('2027-28'!G30:J30)))</f>
        <v>1652</v>
      </c>
      <c r="T30">
        <f>IF(ISERROR(MIN(IF($P30&lt;0,S30,ROUND(S30*(1+$P30),0)),SUM('2028-29'!G30:J30))),H30,MIN(IF($P30&lt;0,S30,ROUND(S30*(1+$P30),0)),SUM('2028-29'!G30:J30)))</f>
        <v>1703</v>
      </c>
    </row>
    <row r="31" spans="1:20">
      <c r="A31" s="3">
        <v>46</v>
      </c>
      <c r="B31" t="s">
        <v>48</v>
      </c>
      <c r="C31">
        <v>114</v>
      </c>
      <c r="D31">
        <v>114</v>
      </c>
      <c r="E31">
        <v>121</v>
      </c>
      <c r="F31">
        <v>131</v>
      </c>
      <c r="G31">
        <v>138</v>
      </c>
      <c r="H31">
        <v>137</v>
      </c>
      <c r="J31" s="97">
        <f t="shared" si="1"/>
        <v>0</v>
      </c>
      <c r="K31" s="97">
        <f t="shared" si="1"/>
        <v>6.1403508771929793E-2</v>
      </c>
      <c r="L31" s="97">
        <f t="shared" si="1"/>
        <v>8.2644628099173501E-2</v>
      </c>
      <c r="M31" s="97">
        <f t="shared" si="1"/>
        <v>5.3435114503816772E-2</v>
      </c>
      <c r="N31" s="97">
        <f t="shared" si="1"/>
        <v>-7.2463768115942351E-3</v>
      </c>
      <c r="P31" s="97">
        <f t="shared" si="2"/>
        <v>4.035087719298245E-2</v>
      </c>
      <c r="R31">
        <f>IF(ISERROR(MIN(IF($P31&lt;0,H31,ROUND(H31*(1+$P31),0)),SUM('2026-27'!G31:J31))),H31,MIN(IF($P31&lt;0,H31,ROUND(H31*(1+$P31),0)),SUM('2026-27'!G31:J31)))</f>
        <v>143</v>
      </c>
      <c r="S31">
        <f>IF(ISERROR(MIN(IF($P31&lt;0,R31,ROUND(R31*(1+$P31),0)),SUM('2027-28'!G31:J31))),H31,MIN(IF($P31&lt;0,R31,ROUND(R31*(1+$P31),0)),SUM('2027-28'!G31:J31)))</f>
        <v>149</v>
      </c>
      <c r="T31">
        <f>IF(ISERROR(MIN(IF($P31&lt;0,S31,ROUND(S31*(1+$P31),0)),SUM('2028-29'!G31:J31))),H31,MIN(IF($P31&lt;0,S31,ROUND(S31*(1+$P31),0)),SUM('2028-29'!G31:J31)))</f>
        <v>155</v>
      </c>
    </row>
    <row r="32" spans="1:20">
      <c r="A32" s="3">
        <v>47</v>
      </c>
      <c r="B32" t="s">
        <v>49</v>
      </c>
      <c r="C32">
        <v>18</v>
      </c>
      <c r="D32">
        <v>12</v>
      </c>
      <c r="E32">
        <v>19</v>
      </c>
      <c r="F32">
        <v>16</v>
      </c>
      <c r="G32">
        <v>21</v>
      </c>
      <c r="H32">
        <v>26</v>
      </c>
      <c r="J32" s="97">
        <f t="shared" si="1"/>
        <v>-0.33333333333333337</v>
      </c>
      <c r="K32" s="97">
        <f t="shared" si="1"/>
        <v>0.58333333333333326</v>
      </c>
      <c r="L32" s="97">
        <f t="shared" si="1"/>
        <v>-0.15789473684210531</v>
      </c>
      <c r="M32" s="97">
        <f t="shared" si="1"/>
        <v>0.3125</v>
      </c>
      <c r="N32" s="97">
        <f t="shared" si="1"/>
        <v>0.23809523809523814</v>
      </c>
      <c r="P32" s="97">
        <f t="shared" si="2"/>
        <v>8.8888888888888878E-2</v>
      </c>
      <c r="R32">
        <f>IF(ISERROR(MIN(IF($P32&lt;0,H32,ROUND(H32*(1+$P32),0)),SUM('2026-27'!G32:J32))),H32,MIN(IF($P32&lt;0,H32,ROUND(H32*(1+$P32),0)),SUM('2026-27'!G32:J32)))</f>
        <v>28</v>
      </c>
      <c r="S32">
        <f>IF(ISERROR(MIN(IF($P32&lt;0,R32,ROUND(R32*(1+$P32),0)),SUM('2027-28'!G32:J32))),H32,MIN(IF($P32&lt;0,R32,ROUND(R32*(1+$P32),0)),SUM('2027-28'!G32:J32)))</f>
        <v>30</v>
      </c>
      <c r="T32">
        <f>IF(ISERROR(MIN(IF($P32&lt;0,S32,ROUND(S32*(1+$P32),0)),SUM('2028-29'!G32:J32))),H32,MIN(IF($P32&lt;0,S32,ROUND(S32*(1+$P32),0)),SUM('2028-29'!G32:J32)))</f>
        <v>33</v>
      </c>
    </row>
    <row r="33" spans="1:20">
      <c r="A33" s="3">
        <v>48</v>
      </c>
      <c r="B33" t="s">
        <v>50</v>
      </c>
      <c r="C33">
        <v>378</v>
      </c>
      <c r="D33">
        <v>374</v>
      </c>
      <c r="E33">
        <v>379</v>
      </c>
      <c r="F33">
        <v>363</v>
      </c>
      <c r="G33">
        <v>377</v>
      </c>
      <c r="H33">
        <v>404</v>
      </c>
      <c r="J33" s="97">
        <f t="shared" si="1"/>
        <v>-1.0582010582010581E-2</v>
      </c>
      <c r="K33" s="97">
        <f t="shared" si="1"/>
        <v>1.3368983957219305E-2</v>
      </c>
      <c r="L33" s="97">
        <f t="shared" si="1"/>
        <v>-4.2216358839050172E-2</v>
      </c>
      <c r="M33" s="97">
        <f t="shared" si="1"/>
        <v>3.8567493112947604E-2</v>
      </c>
      <c r="N33" s="97">
        <f t="shared" si="1"/>
        <v>7.1618037135278589E-2</v>
      </c>
      <c r="P33" s="97">
        <f t="shared" si="2"/>
        <v>1.3756613756613767E-2</v>
      </c>
      <c r="R33">
        <f>IF(ISERROR(MIN(IF($P33&lt;0,H33,ROUND(H33*(1+$P33),0)),SUM('2026-27'!G33:J33))),H33,MIN(IF($P33&lt;0,H33,ROUND(H33*(1+$P33),0)),SUM('2026-27'!G33:J33)))</f>
        <v>410</v>
      </c>
      <c r="S33">
        <f>IF(ISERROR(MIN(IF($P33&lt;0,R33,ROUND(R33*(1+$P33),0)),SUM('2027-28'!G33:J33))),H33,MIN(IF($P33&lt;0,R33,ROUND(R33*(1+$P33),0)),SUM('2027-28'!G33:J33)))</f>
        <v>416</v>
      </c>
      <c r="T33">
        <f>IF(ISERROR(MIN(IF($P33&lt;0,S33,ROUND(S33*(1+$P33),0)),SUM('2028-29'!G33:J33))),H33,MIN(IF($P33&lt;0,S33,ROUND(S33*(1+$P33),0)),SUM('2028-29'!G33:J33)))</f>
        <v>422</v>
      </c>
    </row>
    <row r="34" spans="1:20">
      <c r="A34" s="3">
        <v>49</v>
      </c>
      <c r="B34" t="s">
        <v>51</v>
      </c>
      <c r="C34">
        <v>10</v>
      </c>
      <c r="D34">
        <v>5</v>
      </c>
      <c r="E34">
        <v>5</v>
      </c>
      <c r="F34">
        <v>3</v>
      </c>
      <c r="G34">
        <v>3</v>
      </c>
      <c r="H34">
        <v>0</v>
      </c>
      <c r="J34" s="97">
        <v>0</v>
      </c>
      <c r="K34" s="97">
        <v>0</v>
      </c>
      <c r="L34" s="97">
        <v>0</v>
      </c>
      <c r="M34" s="97">
        <v>0</v>
      </c>
      <c r="N34" s="97">
        <f t="shared" si="1"/>
        <v>-1</v>
      </c>
      <c r="P34" s="97">
        <v>0</v>
      </c>
      <c r="R34">
        <f>IF(ISERROR(MIN(IF($P34&lt;0,H34,ROUND(H34*(1+$P34),0)),SUM('2026-27'!G34:J34))),H34,MIN(IF($P34&lt;0,H34,ROUND(H34*(1+$P34),0)),SUM('2026-27'!G34:J34)))</f>
        <v>0</v>
      </c>
      <c r="S34">
        <f>IF(ISERROR(MIN(IF($P34&lt;0,R34,ROUND(R34*(1+$P34),0)),SUM('2027-28'!G34:J34))),H34,MIN(IF($P34&lt;0,R34,ROUND(R34*(1+$P34),0)),SUM('2027-28'!G34:J34)))</f>
        <v>0</v>
      </c>
      <c r="T34">
        <f>IF(ISERROR(MIN(IF($P34&lt;0,S34,ROUND(S34*(1+$P34),0)),SUM('2028-29'!G34:J34))),H34,MIN(IF($P34&lt;0,S34,ROUND(S34*(1+$P34),0)),SUM('2028-29'!G34:J34)))</f>
        <v>0</v>
      </c>
    </row>
    <row r="35" spans="1:20">
      <c r="A35" s="3">
        <v>50</v>
      </c>
      <c r="B35" t="s">
        <v>52</v>
      </c>
      <c r="C35">
        <v>43</v>
      </c>
      <c r="D35">
        <v>59</v>
      </c>
      <c r="E35">
        <v>75</v>
      </c>
      <c r="F35">
        <v>93</v>
      </c>
      <c r="G35">
        <v>99</v>
      </c>
      <c r="H35">
        <v>75</v>
      </c>
      <c r="J35" s="97">
        <f t="shared" si="1"/>
        <v>0.37209302325581395</v>
      </c>
      <c r="K35" s="97">
        <f t="shared" si="1"/>
        <v>0.27118644067796605</v>
      </c>
      <c r="L35" s="97">
        <f t="shared" si="1"/>
        <v>0.24</v>
      </c>
      <c r="M35" s="97">
        <f t="shared" si="1"/>
        <v>6.4516129032258007E-2</v>
      </c>
      <c r="N35" s="97">
        <f t="shared" si="1"/>
        <v>-0.24242424242424243</v>
      </c>
      <c r="P35" s="97">
        <f t="shared" si="2"/>
        <v>0.14883720930232558</v>
      </c>
      <c r="R35">
        <f>IF(ISERROR(MIN(IF($P35&lt;0,H35,ROUND(H35*(1+$P35),0)),SUM('2026-27'!G35:J35))),H35,MIN(IF($P35&lt;0,H35,ROUND(H35*(1+$P35),0)),SUM('2026-27'!G35:J35)))</f>
        <v>86</v>
      </c>
      <c r="S35">
        <f>IF(ISERROR(MIN(IF($P35&lt;0,R35,ROUND(R35*(1+$P35),0)),SUM('2027-28'!G35:J35))),H35,MIN(IF($P35&lt;0,R35,ROUND(R35*(1+$P35),0)),SUM('2027-28'!G35:J35)))</f>
        <v>99</v>
      </c>
      <c r="T35">
        <f>IF(ISERROR(MIN(IF($P35&lt;0,S35,ROUND(S35*(1+$P35),0)),SUM('2028-29'!G35:J35))),H35,MIN(IF($P35&lt;0,S35,ROUND(S35*(1+$P35),0)),SUM('2028-29'!G35:J35)))</f>
        <v>114</v>
      </c>
    </row>
    <row r="36" spans="1:20">
      <c r="A36" s="3">
        <v>51</v>
      </c>
      <c r="B36" t="s">
        <v>53</v>
      </c>
      <c r="C36">
        <v>0</v>
      </c>
      <c r="D36">
        <v>0</v>
      </c>
      <c r="E36">
        <v>0</v>
      </c>
      <c r="F36">
        <v>0</v>
      </c>
      <c r="G36">
        <v>0</v>
      </c>
      <c r="H36">
        <v>49</v>
      </c>
      <c r="J36" s="97">
        <v>0</v>
      </c>
      <c r="K36" s="97">
        <v>0</v>
      </c>
      <c r="L36" s="97">
        <v>0</v>
      </c>
      <c r="M36" s="97">
        <v>0</v>
      </c>
      <c r="N36" s="97">
        <v>0</v>
      </c>
      <c r="P36" s="97">
        <v>0</v>
      </c>
      <c r="R36">
        <f>IF(ISERROR(MIN(IF($P36&lt;0,H36,ROUND(H36*(1+$P36),0)),SUM('2026-27'!G36:J36))),H36,MIN(IF($P36&lt;0,H36,ROUND(H36*(1+$P36),0)),SUM('2026-27'!G36:J36)))</f>
        <v>49</v>
      </c>
      <c r="S36">
        <f>IF(ISERROR(MIN(IF($P36&lt;0,R36,ROUND(R36*(1+$P36),0)),SUM('2027-28'!G36:J36))),H36,MIN(IF($P36&lt;0,R36,ROUND(R36*(1+$P36),0)),SUM('2027-28'!G36:J36)))</f>
        <v>49</v>
      </c>
      <c r="T36">
        <f>IF(ISERROR(MIN(IF($P36&lt;0,S36,ROUND(S36*(1+$P36),0)),SUM('2028-29'!G36:J36))),H36,MIN(IF($P36&lt;0,S36,ROUND(S36*(1+$P36),0)),SUM('2028-29'!G36:J36)))</f>
        <v>49</v>
      </c>
    </row>
    <row r="37" spans="1:20">
      <c r="A37" s="3">
        <v>52</v>
      </c>
      <c r="B37" t="s">
        <v>54</v>
      </c>
      <c r="C37">
        <v>179</v>
      </c>
      <c r="D37">
        <v>142</v>
      </c>
      <c r="E37">
        <v>167</v>
      </c>
      <c r="F37">
        <v>132</v>
      </c>
      <c r="G37">
        <v>114</v>
      </c>
      <c r="H37">
        <v>107</v>
      </c>
      <c r="J37" s="97">
        <f t="shared" si="1"/>
        <v>-0.20670391061452509</v>
      </c>
      <c r="K37" s="97">
        <f t="shared" si="1"/>
        <v>0.176056338028169</v>
      </c>
      <c r="L37" s="97">
        <f t="shared" si="1"/>
        <v>-0.20958083832335328</v>
      </c>
      <c r="M37" s="97">
        <f t="shared" si="1"/>
        <v>-0.13636363636363635</v>
      </c>
      <c r="N37" s="97">
        <f t="shared" si="1"/>
        <v>-6.1403508771929793E-2</v>
      </c>
      <c r="P37" s="97">
        <f t="shared" si="2"/>
        <v>-8.0446927374301674E-2</v>
      </c>
      <c r="R37">
        <f>IF(ISERROR(MIN(IF($P37&lt;0,H37,ROUND(H37*(1+$P37),0)),SUM('2026-27'!G37:J37))),H37,MIN(IF($P37&lt;0,H37,ROUND(H37*(1+$P37),0)),SUM('2026-27'!G37:J37)))</f>
        <v>107</v>
      </c>
      <c r="S37">
        <f>IF(ISERROR(MIN(IF($P37&lt;0,R37,ROUND(R37*(1+$P37),0)),SUM('2027-28'!G37:J37))),H37,MIN(IF($P37&lt;0,R37,ROUND(R37*(1+$P37),0)),SUM('2027-28'!G37:J37)))</f>
        <v>107</v>
      </c>
      <c r="T37">
        <f>IF(ISERROR(MIN(IF($P37&lt;0,S37,ROUND(S37*(1+$P37),0)),SUM('2028-29'!G37:J37))),H37,MIN(IF($P37&lt;0,S37,ROUND(S37*(1+$P37),0)),SUM('2028-29'!G37:J37)))</f>
        <v>107</v>
      </c>
    </row>
    <row r="38" spans="1:20">
      <c r="A38" s="3">
        <v>53</v>
      </c>
      <c r="B38" t="s">
        <v>55</v>
      </c>
      <c r="C38">
        <v>167</v>
      </c>
      <c r="D38">
        <v>159</v>
      </c>
      <c r="E38">
        <v>143</v>
      </c>
      <c r="F38">
        <v>187</v>
      </c>
      <c r="G38">
        <v>207</v>
      </c>
      <c r="H38">
        <v>165</v>
      </c>
      <c r="J38" s="97">
        <f t="shared" si="1"/>
        <v>-4.7904191616766512E-2</v>
      </c>
      <c r="K38" s="97">
        <f t="shared" si="1"/>
        <v>-0.10062893081761004</v>
      </c>
      <c r="L38" s="97">
        <f t="shared" si="1"/>
        <v>0.30769230769230771</v>
      </c>
      <c r="M38" s="97">
        <f t="shared" si="1"/>
        <v>0.10695187165775399</v>
      </c>
      <c r="N38" s="97">
        <f t="shared" si="1"/>
        <v>-0.20289855072463769</v>
      </c>
      <c r="P38" s="97">
        <f t="shared" si="2"/>
        <v>-2.3952095808383199E-3</v>
      </c>
      <c r="R38">
        <f>IF(ISERROR(MIN(IF($P38&lt;0,H38,ROUND(H38*(1+$P38),0)),SUM('2026-27'!G38:J38))),H38,MIN(IF($P38&lt;0,H38,ROUND(H38*(1+$P38),0)),SUM('2026-27'!G38:J38)))</f>
        <v>165</v>
      </c>
      <c r="S38">
        <f>IF(ISERROR(MIN(IF($P38&lt;0,R38,ROUND(R38*(1+$P38),0)),SUM('2027-28'!G38:J38))),H38,MIN(IF($P38&lt;0,R38,ROUND(R38*(1+$P38),0)),SUM('2027-28'!G38:J38)))</f>
        <v>165</v>
      </c>
      <c r="T38">
        <f>IF(ISERROR(MIN(IF($P38&lt;0,S38,ROUND(S38*(1+$P38),0)),SUM('2028-29'!G38:J38))),H38,MIN(IF($P38&lt;0,S38,ROUND(S38*(1+$P38),0)),SUM('2028-29'!G38:J38)))</f>
        <v>165</v>
      </c>
    </row>
    <row r="39" spans="1:20">
      <c r="A39" s="3">
        <v>54</v>
      </c>
      <c r="B39" t="s">
        <v>56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J39" s="97" t="e">
        <f t="shared" si="1"/>
        <v>#DIV/0!</v>
      </c>
      <c r="K39" s="97" t="e">
        <f t="shared" si="1"/>
        <v>#DIV/0!</v>
      </c>
      <c r="L39" s="97" t="e">
        <f t="shared" si="1"/>
        <v>#DIV/0!</v>
      </c>
      <c r="M39" s="97" t="e">
        <f t="shared" si="1"/>
        <v>#DIV/0!</v>
      </c>
      <c r="N39" s="97" t="e">
        <f t="shared" si="1"/>
        <v>#DIV/0!</v>
      </c>
      <c r="P39" s="97" t="e">
        <f t="shared" si="2"/>
        <v>#DIV/0!</v>
      </c>
      <c r="R39">
        <f>IF(ISERROR(MIN(IF($P39&lt;0,H39,ROUND(H39*(1+$P39),0)),SUM('2026-27'!G39:J39))),H39,MIN(IF($P39&lt;0,H39,ROUND(H39*(1+$P39),0)),SUM('2026-27'!G39:J39)))</f>
        <v>0</v>
      </c>
      <c r="S39">
        <f>IF(ISERROR(MIN(IF($P39&lt;0,R39,ROUND(R39*(1+$P39),0)),SUM('2027-28'!G39:J39))),H39,MIN(IF($P39&lt;0,R39,ROUND(R39*(1+$P39),0)),SUM('2027-28'!G39:J39)))</f>
        <v>0</v>
      </c>
      <c r="T39">
        <f>IF(ISERROR(MIN(IF($P39&lt;0,S39,ROUND(S39*(1+$P39),0)),SUM('2028-29'!G39:J39))),H39,MIN(IF($P39&lt;0,S39,ROUND(S39*(1+$P39),0)),SUM('2028-29'!G39:J39)))</f>
        <v>0</v>
      </c>
    </row>
    <row r="40" spans="1:20">
      <c r="A40" s="3">
        <v>57</v>
      </c>
      <c r="B40" t="s">
        <v>57</v>
      </c>
      <c r="C40">
        <v>1464</v>
      </c>
      <c r="D40">
        <v>1439</v>
      </c>
      <c r="E40">
        <v>1184</v>
      </c>
      <c r="F40">
        <v>1269</v>
      </c>
      <c r="G40">
        <v>1364</v>
      </c>
      <c r="H40">
        <v>1306</v>
      </c>
      <c r="J40" s="97">
        <f t="shared" si="1"/>
        <v>-1.7076502732240484E-2</v>
      </c>
      <c r="K40" s="97">
        <f t="shared" si="1"/>
        <v>-0.17720639332870047</v>
      </c>
      <c r="L40" s="97">
        <f t="shared" si="1"/>
        <v>7.1790540540540571E-2</v>
      </c>
      <c r="M40" s="97">
        <f t="shared" si="1"/>
        <v>7.486209613869188E-2</v>
      </c>
      <c r="N40" s="97">
        <f t="shared" si="1"/>
        <v>-4.2521994134897323E-2</v>
      </c>
      <c r="P40" s="97">
        <f t="shared" si="2"/>
        <v>-2.1584699453551903E-2</v>
      </c>
      <c r="R40">
        <f>IF(ISERROR(MIN(IF($P40&lt;0,H40,ROUND(H40*(1+$P40),0)),SUM('2026-27'!G40:J40))),H40,MIN(IF($P40&lt;0,H40,ROUND(H40*(1+$P40),0)),SUM('2026-27'!G40:J40)))</f>
        <v>1306</v>
      </c>
      <c r="S40">
        <f>IF(ISERROR(MIN(IF($P40&lt;0,R40,ROUND(R40*(1+$P40),0)),SUM('2027-28'!G40:J40))),H40,MIN(IF($P40&lt;0,R40,ROUND(R40*(1+$P40),0)),SUM('2027-28'!G40:J40)))</f>
        <v>1306</v>
      </c>
      <c r="T40">
        <f>IF(ISERROR(MIN(IF($P40&lt;0,S40,ROUND(S40*(1+$P40),0)),SUM('2028-29'!G40:J40))),H40,MIN(IF($P40&lt;0,S40,ROUND(S40*(1+$P40),0)),SUM('2028-29'!G40:J40)))</f>
        <v>1306</v>
      </c>
    </row>
    <row r="41" spans="1:20">
      <c r="A41" s="3">
        <v>58</v>
      </c>
      <c r="B41" t="s">
        <v>58</v>
      </c>
      <c r="C41">
        <v>0</v>
      </c>
      <c r="D41">
        <v>0</v>
      </c>
      <c r="E41">
        <v>2</v>
      </c>
      <c r="F41">
        <v>0</v>
      </c>
      <c r="G41">
        <v>39</v>
      </c>
      <c r="H41">
        <v>53</v>
      </c>
      <c r="J41" s="97" t="e">
        <f t="shared" si="1"/>
        <v>#DIV/0!</v>
      </c>
      <c r="K41" s="97" t="e">
        <f t="shared" si="1"/>
        <v>#DIV/0!</v>
      </c>
      <c r="L41" s="97">
        <f t="shared" si="1"/>
        <v>-1</v>
      </c>
      <c r="M41" s="97" t="e">
        <f t="shared" si="1"/>
        <v>#DIV/0!</v>
      </c>
      <c r="N41" s="97">
        <f t="shared" si="1"/>
        <v>0.35897435897435903</v>
      </c>
      <c r="P41" s="97" t="e">
        <f t="shared" si="2"/>
        <v>#DIV/0!</v>
      </c>
      <c r="R41">
        <f>IF(ISERROR(MIN(IF($P41&lt;0,H41,ROUND(H41*(1+$P41),0)),SUM('2026-27'!G41:J41))),H41,MIN(IF($P41&lt;0,H41,ROUND(H41*(1+$P41),0)),SUM('2026-27'!G41:J41)))</f>
        <v>53</v>
      </c>
      <c r="S41">
        <f>IF(ISERROR(MIN(IF($P41&lt;0,R41,ROUND(R41*(1+$P41),0)),SUM('2027-28'!G41:J41))),H41,MIN(IF($P41&lt;0,R41,ROUND(R41*(1+$P41),0)),SUM('2027-28'!G41:J41)))</f>
        <v>53</v>
      </c>
      <c r="T41">
        <f>IF(ISERROR(MIN(IF($P41&lt;0,S41,ROUND(S41*(1+$P41),0)),SUM('2028-29'!G41:J41))),H41,MIN(IF($P41&lt;0,S41,ROUND(S41*(1+$P41),0)),SUM('2028-29'!G41:J41)))</f>
        <v>53</v>
      </c>
    </row>
    <row r="42" spans="1:20">
      <c r="A42" s="3">
        <v>59</v>
      </c>
      <c r="B42" t="s">
        <v>59</v>
      </c>
      <c r="C42">
        <v>85</v>
      </c>
      <c r="D42">
        <v>90</v>
      </c>
      <c r="E42">
        <v>98</v>
      </c>
      <c r="F42">
        <v>157</v>
      </c>
      <c r="G42">
        <v>161</v>
      </c>
      <c r="H42">
        <v>138</v>
      </c>
      <c r="J42" s="97">
        <f t="shared" si="1"/>
        <v>5.8823529411764719E-2</v>
      </c>
      <c r="K42" s="97">
        <f t="shared" si="1"/>
        <v>8.8888888888888795E-2</v>
      </c>
      <c r="L42" s="97">
        <f t="shared" si="1"/>
        <v>0.6020408163265305</v>
      </c>
      <c r="M42" s="97">
        <f t="shared" si="1"/>
        <v>2.5477707006369421E-2</v>
      </c>
      <c r="N42" s="97">
        <f t="shared" si="1"/>
        <v>-0.1428571428571429</v>
      </c>
      <c r="P42" s="97">
        <f t="shared" si="2"/>
        <v>0.12470588235294118</v>
      </c>
      <c r="R42">
        <f>IF(ISERROR(MIN(IF($P42&lt;0,H42,ROUND(H42*(1+$P42),0)),SUM('2026-27'!G42:J42))),H42,MIN(IF($P42&lt;0,H42,ROUND(H42*(1+$P42),0)),SUM('2026-27'!G42:J42)))</f>
        <v>155</v>
      </c>
      <c r="S42">
        <f>IF(ISERROR(MIN(IF($P42&lt;0,R42,ROUND(R42*(1+$P42),0)),SUM('2027-28'!G42:J42))),H42,MIN(IF($P42&lt;0,R42,ROUND(R42*(1+$P42),0)),SUM('2027-28'!G42:J42)))</f>
        <v>174</v>
      </c>
      <c r="T42">
        <f>IF(ISERROR(MIN(IF($P42&lt;0,S42,ROUND(S42*(1+$P42),0)),SUM('2028-29'!G42:J42))),H42,MIN(IF($P42&lt;0,S42,ROUND(S42*(1+$P42),0)),SUM('2028-29'!G42:J42)))</f>
        <v>196</v>
      </c>
    </row>
    <row r="43" spans="1:20">
      <c r="A43" s="3">
        <v>60</v>
      </c>
      <c r="B43" t="s">
        <v>60</v>
      </c>
      <c r="C43">
        <v>481</v>
      </c>
      <c r="D43">
        <v>500</v>
      </c>
      <c r="E43">
        <v>545</v>
      </c>
      <c r="F43">
        <v>645</v>
      </c>
      <c r="G43">
        <v>678</v>
      </c>
      <c r="H43">
        <v>732</v>
      </c>
      <c r="J43" s="97">
        <f t="shared" si="1"/>
        <v>3.9501039501039559E-2</v>
      </c>
      <c r="K43" s="97">
        <f t="shared" si="1"/>
        <v>9.000000000000008E-2</v>
      </c>
      <c r="L43" s="97">
        <f t="shared" si="1"/>
        <v>0.1834862385321101</v>
      </c>
      <c r="M43" s="97">
        <f t="shared" si="1"/>
        <v>5.1162790697674376E-2</v>
      </c>
      <c r="N43" s="97">
        <f t="shared" si="1"/>
        <v>7.9646017699114946E-2</v>
      </c>
      <c r="P43" s="97">
        <f t="shared" si="2"/>
        <v>0.10436590436590439</v>
      </c>
      <c r="R43">
        <f>IF(ISERROR(MIN(IF($P43&lt;0,H43,ROUND(H43*(1+$P43),0)),SUM('2026-27'!G43:J43))),H43,MIN(IF($P43&lt;0,H43,ROUND(H43*(1+$P43),0)),SUM('2026-27'!G43:J43)))</f>
        <v>808</v>
      </c>
      <c r="S43">
        <f>IF(ISERROR(MIN(IF($P43&lt;0,R43,ROUND(R43*(1+$P43),0)),SUM('2027-28'!G43:J43))),H43,MIN(IF($P43&lt;0,R43,ROUND(R43*(1+$P43),0)),SUM('2027-28'!G43:J43)))</f>
        <v>892</v>
      </c>
      <c r="T43">
        <f>IF(ISERROR(MIN(IF($P43&lt;0,S43,ROUND(S43*(1+$P43),0)),SUM('2028-29'!G43:J43))),H43,MIN(IF($P43&lt;0,S43,ROUND(S43*(1+$P43),0)),SUM('2028-29'!G43:J43)))</f>
        <v>985</v>
      </c>
    </row>
    <row r="44" spans="1:20">
      <c r="A44" s="3">
        <v>61</v>
      </c>
      <c r="B44" t="s">
        <v>61</v>
      </c>
      <c r="C44">
        <v>1844</v>
      </c>
      <c r="D44">
        <v>1848</v>
      </c>
      <c r="E44">
        <v>2111</v>
      </c>
      <c r="F44">
        <v>2379</v>
      </c>
      <c r="G44">
        <v>2483</v>
      </c>
      <c r="H44">
        <v>2635</v>
      </c>
      <c r="J44" s="97">
        <f t="shared" si="1"/>
        <v>2.1691973969630851E-3</v>
      </c>
      <c r="K44" s="97">
        <f t="shared" si="1"/>
        <v>0.1423160173160174</v>
      </c>
      <c r="L44" s="97">
        <f t="shared" si="1"/>
        <v>0.12695405021316919</v>
      </c>
      <c r="M44" s="97">
        <f t="shared" si="1"/>
        <v>4.3715846994535568E-2</v>
      </c>
      <c r="N44" s="97">
        <f t="shared" si="1"/>
        <v>6.1216270640354509E-2</v>
      </c>
      <c r="P44" s="97">
        <f t="shared" si="2"/>
        <v>8.5791757049891532E-2</v>
      </c>
      <c r="R44">
        <f>IF(ISERROR(MIN(IF($P44&lt;0,H44,ROUND(H44*(1+$P44),0)),SUM('2026-27'!G44:J44))),H44,MIN(IF($P44&lt;0,H44,ROUND(H44*(1+$P44),0)),SUM('2026-27'!G44:J44)))</f>
        <v>2861</v>
      </c>
      <c r="S44">
        <f>IF(ISERROR(MIN(IF($P44&lt;0,R44,ROUND(R44*(1+$P44),0)),SUM('2027-28'!G44:J44))),H44,MIN(IF($P44&lt;0,R44,ROUND(R44*(1+$P44),0)),SUM('2027-28'!G44:J44)))</f>
        <v>3106</v>
      </c>
      <c r="T44">
        <f>IF(ISERROR(MIN(IF($P44&lt;0,S44,ROUND(S44*(1+$P44),0)),SUM('2028-29'!G44:J44))),H44,MIN(IF($P44&lt;0,S44,ROUND(S44*(1+$P44),0)),SUM('2028-29'!G44:J44)))</f>
        <v>3372</v>
      </c>
    </row>
    <row r="45" spans="1:20">
      <c r="A45" s="3">
        <v>62</v>
      </c>
      <c r="B45" t="s">
        <v>62</v>
      </c>
      <c r="C45">
        <v>626</v>
      </c>
      <c r="D45">
        <v>792</v>
      </c>
      <c r="E45">
        <v>1115</v>
      </c>
      <c r="F45">
        <v>1408</v>
      </c>
      <c r="G45">
        <v>1480</v>
      </c>
      <c r="H45">
        <v>1489</v>
      </c>
      <c r="J45" s="97">
        <f t="shared" si="1"/>
        <v>0.26517571884984026</v>
      </c>
      <c r="K45" s="97">
        <f t="shared" si="1"/>
        <v>0.40782828282828287</v>
      </c>
      <c r="L45" s="97">
        <f t="shared" si="1"/>
        <v>0.26278026905829588</v>
      </c>
      <c r="M45" s="97">
        <f t="shared" si="1"/>
        <v>5.1136363636363535E-2</v>
      </c>
      <c r="N45" s="97">
        <f t="shared" si="1"/>
        <v>6.0810810810811855E-3</v>
      </c>
      <c r="P45" s="97">
        <f t="shared" si="2"/>
        <v>0.27571884984025558</v>
      </c>
      <c r="R45">
        <f>IF(ISERROR(MIN(IF($P45&lt;0,H45,ROUND(H45*(1+$P45),0)),SUM('2026-27'!G45:J45))),H45,MIN(IF($P45&lt;0,H45,ROUND(H45*(1+$P45),0)),SUM('2026-27'!G45:J45)))</f>
        <v>1900</v>
      </c>
      <c r="S45">
        <f>IF(ISERROR(MIN(IF($P45&lt;0,R45,ROUND(R45*(1+$P45),0)),SUM('2027-28'!G45:J45))),H45,MIN(IF($P45&lt;0,R45,ROUND(R45*(1+$P45),0)),SUM('2027-28'!G45:J45)))</f>
        <v>2424</v>
      </c>
      <c r="T45">
        <f>IF(ISERROR(MIN(IF($P45&lt;0,S45,ROUND(S45*(1+$P45),0)),SUM('2028-29'!G45:J45))),H45,MIN(IF($P45&lt;0,S45,ROUND(S45*(1+$P45),0)),SUM('2028-29'!G45:J45)))</f>
        <v>3092</v>
      </c>
    </row>
    <row r="46" spans="1:20">
      <c r="A46" s="3">
        <v>63</v>
      </c>
      <c r="B46" t="s">
        <v>63</v>
      </c>
      <c r="C46">
        <v>531</v>
      </c>
      <c r="D46">
        <v>529</v>
      </c>
      <c r="E46">
        <v>520</v>
      </c>
      <c r="F46">
        <v>541</v>
      </c>
      <c r="G46">
        <v>502</v>
      </c>
      <c r="H46">
        <v>476</v>
      </c>
      <c r="J46" s="97">
        <f t="shared" si="1"/>
        <v>-3.7664783427495685E-3</v>
      </c>
      <c r="K46" s="97">
        <f t="shared" si="1"/>
        <v>-1.7013232514177745E-2</v>
      </c>
      <c r="L46" s="97">
        <f t="shared" si="1"/>
        <v>4.0384615384615463E-2</v>
      </c>
      <c r="M46" s="97">
        <f t="shared" si="1"/>
        <v>-7.2088724584103536E-2</v>
      </c>
      <c r="N46" s="97">
        <f t="shared" si="1"/>
        <v>-5.1792828685258918E-2</v>
      </c>
      <c r="P46" s="97">
        <f t="shared" si="2"/>
        <v>-2.0715630885122405E-2</v>
      </c>
      <c r="R46">
        <f>IF(ISERROR(MIN(IF($P46&lt;0,H46,ROUND(H46*(1+$P46),0)),SUM('2026-27'!G46:J46))),H46,MIN(IF($P46&lt;0,H46,ROUND(H46*(1+$P46),0)),SUM('2026-27'!G46:J46)))</f>
        <v>476</v>
      </c>
      <c r="S46">
        <f>IF(ISERROR(MIN(IF($P46&lt;0,R46,ROUND(R46*(1+$P46),0)),SUM('2027-28'!G46:J46))),H46,MIN(IF($P46&lt;0,R46,ROUND(R46*(1+$P46),0)),SUM('2027-28'!G46:J46)))</f>
        <v>476</v>
      </c>
      <c r="T46">
        <f>IF(ISERROR(MIN(IF($P46&lt;0,S46,ROUND(S46*(1+$P46),0)),SUM('2028-29'!G46:J46))),H46,MIN(IF($P46&lt;0,S46,ROUND(S46*(1+$P46),0)),SUM('2028-29'!G46:J46)))</f>
        <v>476</v>
      </c>
    </row>
    <row r="47" spans="1:20">
      <c r="A47" s="3">
        <v>64</v>
      </c>
      <c r="B47" t="s">
        <v>64</v>
      </c>
      <c r="C47">
        <v>28</v>
      </c>
      <c r="D47">
        <v>14</v>
      </c>
      <c r="E47">
        <v>17</v>
      </c>
      <c r="F47">
        <v>19</v>
      </c>
      <c r="G47">
        <v>12</v>
      </c>
      <c r="H47">
        <v>19</v>
      </c>
      <c r="J47" s="97">
        <f t="shared" si="1"/>
        <v>-0.5</v>
      </c>
      <c r="K47" s="97">
        <f t="shared" si="1"/>
        <v>0.21428571428571419</v>
      </c>
      <c r="L47" s="97">
        <f t="shared" si="1"/>
        <v>0.11764705882352944</v>
      </c>
      <c r="M47" s="97">
        <f t="shared" si="1"/>
        <v>-0.36842105263157898</v>
      </c>
      <c r="N47" s="97">
        <f t="shared" si="1"/>
        <v>0.58333333333333326</v>
      </c>
      <c r="P47" s="97">
        <f t="shared" si="2"/>
        <v>-6.4285714285714279E-2</v>
      </c>
      <c r="R47">
        <f>IF(ISERROR(MIN(IF($P47&lt;0,H47,ROUND(H47*(1+$P47),0)),SUM('2026-27'!G47:J47))),H47,MIN(IF($P47&lt;0,H47,ROUND(H47*(1+$P47),0)),SUM('2026-27'!G47:J47)))</f>
        <v>19</v>
      </c>
      <c r="S47">
        <f>IF(ISERROR(MIN(IF($P47&lt;0,R47,ROUND(R47*(1+$P47),0)),SUM('2027-28'!G47:J47))),H47,MIN(IF($P47&lt;0,R47,ROUND(R47*(1+$P47),0)),SUM('2027-28'!G47:J47)))</f>
        <v>19</v>
      </c>
      <c r="T47">
        <f>IF(ISERROR(MIN(IF($P47&lt;0,S47,ROUND(S47*(1+$P47),0)),SUM('2028-29'!G47:J47))),H47,MIN(IF($P47&lt;0,S47,ROUND(S47*(1+$P47),0)),SUM('2028-29'!G47:J47)))</f>
        <v>19</v>
      </c>
    </row>
    <row r="48" spans="1:20">
      <c r="A48" s="3">
        <v>67</v>
      </c>
      <c r="B48" t="s">
        <v>65</v>
      </c>
      <c r="C48">
        <v>80</v>
      </c>
      <c r="D48">
        <v>85</v>
      </c>
      <c r="E48">
        <v>148</v>
      </c>
      <c r="F48">
        <v>195</v>
      </c>
      <c r="G48">
        <v>249</v>
      </c>
      <c r="H48">
        <v>248</v>
      </c>
      <c r="J48" s="97">
        <f t="shared" si="1"/>
        <v>6.25E-2</v>
      </c>
      <c r="K48" s="97">
        <f t="shared" si="1"/>
        <v>0.74117647058823533</v>
      </c>
      <c r="L48" s="97">
        <f t="shared" si="1"/>
        <v>0.31756756756756754</v>
      </c>
      <c r="M48" s="97">
        <f t="shared" si="1"/>
        <v>0.27692307692307683</v>
      </c>
      <c r="N48" s="97">
        <f t="shared" si="1"/>
        <v>-4.0160642570281624E-3</v>
      </c>
      <c r="P48" s="97">
        <f t="shared" si="2"/>
        <v>0.42000000000000004</v>
      </c>
      <c r="R48">
        <f>IF(ISERROR(MIN(IF($P48&lt;0,H48,ROUND(H48*(1+$P48),0)),SUM('2026-27'!G48:J48))),H48,MIN(IF($P48&lt;0,H48,ROUND(H48*(1+$P48),0)),SUM('2026-27'!G48:J48)))</f>
        <v>352</v>
      </c>
      <c r="S48">
        <f>IF(ISERROR(MIN(IF($P48&lt;0,R48,ROUND(R48*(1+$P48),0)),SUM('2027-28'!G48:J48))),H48,MIN(IF($P48&lt;0,R48,ROUND(R48*(1+$P48),0)),SUM('2027-28'!G48:J48)))</f>
        <v>500</v>
      </c>
      <c r="T48">
        <f>IF(ISERROR(MIN(IF($P48&lt;0,S48,ROUND(S48*(1+$P48),0)),SUM('2028-29'!G48:J48))),H48,MIN(IF($P48&lt;0,S48,ROUND(S48*(1+$P48),0)),SUM('2028-29'!G48:J48)))</f>
        <v>710</v>
      </c>
    </row>
    <row r="49" spans="1:20">
      <c r="A49" s="3">
        <v>68</v>
      </c>
      <c r="B49" t="s">
        <v>66</v>
      </c>
      <c r="C49">
        <v>970</v>
      </c>
      <c r="D49">
        <v>909</v>
      </c>
      <c r="E49">
        <v>927</v>
      </c>
      <c r="F49">
        <v>955</v>
      </c>
      <c r="G49">
        <v>907</v>
      </c>
      <c r="H49">
        <v>839</v>
      </c>
      <c r="J49" s="97">
        <f t="shared" si="1"/>
        <v>-6.2886597938144329E-2</v>
      </c>
      <c r="K49" s="97">
        <f t="shared" si="1"/>
        <v>1.980198019801982E-2</v>
      </c>
      <c r="L49" s="97">
        <f t="shared" si="1"/>
        <v>3.0204962243797207E-2</v>
      </c>
      <c r="M49" s="97">
        <f t="shared" si="1"/>
        <v>-5.026178010471205E-2</v>
      </c>
      <c r="N49" s="97">
        <f t="shared" si="1"/>
        <v>-7.4972436604189618E-2</v>
      </c>
      <c r="P49" s="97">
        <f t="shared" si="2"/>
        <v>-2.7010309278350509E-2</v>
      </c>
      <c r="R49">
        <f>IF(ISERROR(MIN(IF($P49&lt;0,H49,ROUND(H49*(1+$P49),0)),SUM('2026-27'!G49:J49))),H49,MIN(IF($P49&lt;0,H49,ROUND(H49*(1+$P49),0)),SUM('2026-27'!G49:J49)))</f>
        <v>839</v>
      </c>
      <c r="S49">
        <f>IF(ISERROR(MIN(IF($P49&lt;0,R49,ROUND(R49*(1+$P49),0)),SUM('2027-28'!G49:J49))),H49,MIN(IF($P49&lt;0,R49,ROUND(R49*(1+$P49),0)),SUM('2027-28'!G49:J49)))</f>
        <v>839</v>
      </c>
      <c r="T49">
        <f>IF(ISERROR(MIN(IF($P49&lt;0,S49,ROUND(S49*(1+$P49),0)),SUM('2028-29'!G49:J49))),H49,MIN(IF($P49&lt;0,S49,ROUND(S49*(1+$P49),0)),SUM('2028-29'!G49:J49)))</f>
        <v>839</v>
      </c>
    </row>
    <row r="50" spans="1:20">
      <c r="A50" s="3">
        <v>69</v>
      </c>
      <c r="B50" t="s">
        <v>67</v>
      </c>
      <c r="C50">
        <v>62</v>
      </c>
      <c r="D50">
        <v>80</v>
      </c>
      <c r="E50">
        <v>79</v>
      </c>
      <c r="F50">
        <v>65</v>
      </c>
      <c r="G50">
        <v>80</v>
      </c>
      <c r="H50">
        <v>86</v>
      </c>
      <c r="J50" s="97">
        <f t="shared" si="1"/>
        <v>0.29032258064516125</v>
      </c>
      <c r="K50" s="97">
        <f t="shared" si="1"/>
        <v>-1.2499999999999956E-2</v>
      </c>
      <c r="L50" s="97">
        <f t="shared" si="1"/>
        <v>-0.17721518987341767</v>
      </c>
      <c r="M50" s="97">
        <f t="shared" si="1"/>
        <v>0.23076923076923084</v>
      </c>
      <c r="N50" s="97">
        <f t="shared" si="1"/>
        <v>7.4999999999999956E-2</v>
      </c>
      <c r="P50" s="97">
        <f t="shared" si="2"/>
        <v>7.7419354838709695E-2</v>
      </c>
      <c r="R50">
        <f>IF(ISERROR(MIN(IF($P50&lt;0,H50,ROUND(H50*(1+$P50),0)),SUM('2026-27'!G50:J50))),H50,MIN(IF($P50&lt;0,H50,ROUND(H50*(1+$P50),0)),SUM('2026-27'!G50:J50)))</f>
        <v>93</v>
      </c>
      <c r="S50">
        <f>IF(ISERROR(MIN(IF($P50&lt;0,R50,ROUND(R50*(1+$P50),0)),SUM('2027-28'!G50:J50))),H50,MIN(IF($P50&lt;0,R50,ROUND(R50*(1+$P50),0)),SUM('2027-28'!G50:J50)))</f>
        <v>100</v>
      </c>
      <c r="T50">
        <f>IF(ISERROR(MIN(IF($P50&lt;0,S50,ROUND(S50*(1+$P50),0)),SUM('2028-29'!G50:J50))),H50,MIN(IF($P50&lt;0,S50,ROUND(S50*(1+$P50),0)),SUM('2028-29'!G50:J50)))</f>
        <v>108</v>
      </c>
    </row>
    <row r="51" spans="1:20">
      <c r="A51" s="3">
        <v>70</v>
      </c>
      <c r="B51" t="s">
        <v>68</v>
      </c>
      <c r="C51">
        <v>87</v>
      </c>
      <c r="D51">
        <v>62</v>
      </c>
      <c r="E51">
        <v>42</v>
      </c>
      <c r="F51">
        <v>36</v>
      </c>
      <c r="G51">
        <v>63</v>
      </c>
      <c r="H51">
        <v>63</v>
      </c>
      <c r="J51" s="97">
        <f t="shared" si="1"/>
        <v>-0.28735632183908044</v>
      </c>
      <c r="K51" s="97">
        <f t="shared" si="1"/>
        <v>-0.32258064516129037</v>
      </c>
      <c r="L51" s="97">
        <f t="shared" si="1"/>
        <v>-0.1428571428571429</v>
      </c>
      <c r="M51" s="97">
        <f t="shared" si="1"/>
        <v>0.75</v>
      </c>
      <c r="N51" s="97">
        <f t="shared" si="1"/>
        <v>0</v>
      </c>
      <c r="P51" s="97">
        <f t="shared" si="2"/>
        <v>-5.5172413793103448E-2</v>
      </c>
      <c r="R51">
        <f>IF(ISERROR(MIN(IF($P51&lt;0,H51,ROUND(H51*(1+$P51),0)),SUM('2026-27'!G51:J51))),H51,MIN(IF($P51&lt;0,H51,ROUND(H51*(1+$P51),0)),SUM('2026-27'!G51:J51)))</f>
        <v>63</v>
      </c>
      <c r="S51">
        <f>IF(ISERROR(MIN(IF($P51&lt;0,R51,ROUND(R51*(1+$P51),0)),SUM('2027-28'!G51:J51))),H51,MIN(IF($P51&lt;0,R51,ROUND(R51*(1+$P51),0)),SUM('2027-28'!G51:J51)))</f>
        <v>63</v>
      </c>
      <c r="T51">
        <f>IF(ISERROR(MIN(IF($P51&lt;0,S51,ROUND(S51*(1+$P51),0)),SUM('2028-29'!G51:J51))),H51,MIN(IF($P51&lt;0,S51,ROUND(S51*(1+$P51),0)),SUM('2028-29'!G51:J51)))</f>
        <v>63</v>
      </c>
    </row>
    <row r="52" spans="1:20">
      <c r="A52" s="3">
        <v>71</v>
      </c>
      <c r="B52" t="s">
        <v>69</v>
      </c>
      <c r="C52">
        <v>108</v>
      </c>
      <c r="D52">
        <v>130</v>
      </c>
      <c r="E52">
        <v>183</v>
      </c>
      <c r="F52">
        <v>196</v>
      </c>
      <c r="G52">
        <v>198</v>
      </c>
      <c r="H52">
        <v>202</v>
      </c>
      <c r="J52" s="97">
        <f t="shared" si="1"/>
        <v>0.20370370370370372</v>
      </c>
      <c r="K52" s="97">
        <f t="shared" si="1"/>
        <v>0.4076923076923078</v>
      </c>
      <c r="L52" s="97">
        <f t="shared" si="1"/>
        <v>7.1038251366120297E-2</v>
      </c>
      <c r="M52" s="97">
        <f t="shared" si="1"/>
        <v>1.0204081632652962E-2</v>
      </c>
      <c r="N52" s="97">
        <f t="shared" si="1"/>
        <v>2.020202020202011E-2</v>
      </c>
      <c r="P52" s="97">
        <f t="shared" si="2"/>
        <v>0.1740740740740741</v>
      </c>
      <c r="R52">
        <f>IF(ISERROR(MIN(IF($P52&lt;0,H52,ROUND(H52*(1+$P52),0)),SUM('2026-27'!G52:J52))),H52,MIN(IF($P52&lt;0,H52,ROUND(H52*(1+$P52),0)),SUM('2026-27'!G52:J52)))</f>
        <v>237</v>
      </c>
      <c r="S52">
        <f>IF(ISERROR(MIN(IF($P52&lt;0,R52,ROUND(R52*(1+$P52),0)),SUM('2027-28'!G52:J52))),H52,MIN(IF($P52&lt;0,R52,ROUND(R52*(1+$P52),0)),SUM('2027-28'!G52:J52)))</f>
        <v>278</v>
      </c>
      <c r="T52">
        <f>IF(ISERROR(MIN(IF($P52&lt;0,S52,ROUND(S52*(1+$P52),0)),SUM('2028-29'!G52:J52))),H52,MIN(IF($P52&lt;0,S52,ROUND(S52*(1+$P52),0)),SUM('2028-29'!G52:J52)))</f>
        <v>326</v>
      </c>
    </row>
    <row r="53" spans="1:20">
      <c r="A53" s="3">
        <v>72</v>
      </c>
      <c r="B53" t="s">
        <v>70</v>
      </c>
      <c r="C53">
        <v>261</v>
      </c>
      <c r="D53">
        <v>257</v>
      </c>
      <c r="E53">
        <v>281</v>
      </c>
      <c r="F53">
        <v>296</v>
      </c>
      <c r="G53">
        <v>382</v>
      </c>
      <c r="H53">
        <v>396</v>
      </c>
      <c r="J53" s="97">
        <f t="shared" si="1"/>
        <v>-1.5325670498084309E-2</v>
      </c>
      <c r="K53" s="97">
        <f t="shared" si="1"/>
        <v>9.3385214007781991E-2</v>
      </c>
      <c r="L53" s="97">
        <f t="shared" si="1"/>
        <v>5.3380782918149405E-2</v>
      </c>
      <c r="M53" s="97">
        <f t="shared" si="1"/>
        <v>0.29054054054054057</v>
      </c>
      <c r="N53" s="97">
        <f t="shared" si="1"/>
        <v>3.6649214659685958E-2</v>
      </c>
      <c r="P53" s="97">
        <f t="shared" si="2"/>
        <v>0.10344827586206895</v>
      </c>
      <c r="R53">
        <f>IF(ISERROR(MIN(IF($P53&lt;0,H53,ROUND(H53*(1+$P53),0)),SUM('2026-27'!G53:J53))),H53,MIN(IF($P53&lt;0,H53,ROUND(H53*(1+$P53),0)),SUM('2026-27'!G53:J53)))</f>
        <v>437</v>
      </c>
      <c r="S53">
        <f>IF(ISERROR(MIN(IF($P53&lt;0,R53,ROUND(R53*(1+$P53),0)),SUM('2027-28'!G53:J53))),H53,MIN(IF($P53&lt;0,R53,ROUND(R53*(1+$P53),0)),SUM('2027-28'!G53:J53)))</f>
        <v>482</v>
      </c>
      <c r="T53">
        <f>IF(ISERROR(MIN(IF($P53&lt;0,S53,ROUND(S53*(1+$P53),0)),SUM('2028-29'!G53:J53))),H53,MIN(IF($P53&lt;0,S53,ROUND(S53*(1+$P53),0)),SUM('2028-29'!G53:J53)))</f>
        <v>532</v>
      </c>
    </row>
    <row r="54" spans="1:20">
      <c r="A54" s="3">
        <v>73</v>
      </c>
      <c r="B54" t="s">
        <v>71</v>
      </c>
      <c r="C54">
        <v>237</v>
      </c>
      <c r="D54">
        <v>246</v>
      </c>
      <c r="E54">
        <v>314</v>
      </c>
      <c r="F54">
        <v>375</v>
      </c>
      <c r="G54">
        <v>430</v>
      </c>
      <c r="H54">
        <v>430</v>
      </c>
      <c r="J54" s="97">
        <f t="shared" si="1"/>
        <v>3.7974683544303778E-2</v>
      </c>
      <c r="K54" s="97">
        <f t="shared" si="1"/>
        <v>0.27642276422764223</v>
      </c>
      <c r="L54" s="97">
        <f t="shared" si="1"/>
        <v>0.19426751592356695</v>
      </c>
      <c r="M54" s="97">
        <f t="shared" si="1"/>
        <v>0.14666666666666672</v>
      </c>
      <c r="N54" s="97">
        <f t="shared" si="1"/>
        <v>0</v>
      </c>
      <c r="P54" s="97">
        <f t="shared" si="2"/>
        <v>0.16286919831223629</v>
      </c>
      <c r="R54">
        <f>IF(ISERROR(MIN(IF($P54&lt;0,H54,ROUND(H54*(1+$P54),0)),SUM('2026-27'!G54:J54))),H54,MIN(IF($P54&lt;0,H54,ROUND(H54*(1+$P54),0)),SUM('2026-27'!G54:J54)))</f>
        <v>500</v>
      </c>
      <c r="S54">
        <f>IF(ISERROR(MIN(IF($P54&lt;0,R54,ROUND(R54*(1+$P54),0)),SUM('2027-28'!G54:J54))),H54,MIN(IF($P54&lt;0,R54,ROUND(R54*(1+$P54),0)),SUM('2027-28'!G54:J54)))</f>
        <v>581</v>
      </c>
      <c r="T54">
        <f>IF(ISERROR(MIN(IF($P54&lt;0,S54,ROUND(S54*(1+$P54),0)),SUM('2028-29'!G54:J54))),H54,MIN(IF($P54&lt;0,S54,ROUND(S54*(1+$P54),0)),SUM('2028-29'!G54:J54)))</f>
        <v>676</v>
      </c>
    </row>
    <row r="55" spans="1:20">
      <c r="A55" s="3">
        <v>74</v>
      </c>
      <c r="B55" t="s">
        <v>72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J55" s="97" t="e">
        <f t="shared" si="1"/>
        <v>#DIV/0!</v>
      </c>
      <c r="K55" s="97" t="e">
        <f t="shared" si="1"/>
        <v>#DIV/0!</v>
      </c>
      <c r="L55" s="97" t="e">
        <f t="shared" si="1"/>
        <v>#DIV/0!</v>
      </c>
      <c r="M55" s="97" t="e">
        <f t="shared" si="1"/>
        <v>#DIV/0!</v>
      </c>
      <c r="N55" s="97" t="e">
        <f t="shared" si="1"/>
        <v>#DIV/0!</v>
      </c>
      <c r="P55" s="97">
        <v>0</v>
      </c>
      <c r="R55">
        <f>IF(ISERROR(MIN(IF($P55&lt;0,H55,ROUND(H55*(1+$P55),0)),SUM('2026-27'!G55:J55))),H55,MIN(IF($P55&lt;0,H55,ROUND(H55*(1+$P55),0)),SUM('2026-27'!G55:J55)))</f>
        <v>0</v>
      </c>
      <c r="S55">
        <f>IF(ISERROR(MIN(IF($P55&lt;0,R55,ROUND(R55*(1+$P55),0)),SUM('2027-28'!G55:J55))),H55,MIN(IF($P55&lt;0,R55,ROUND(R55*(1+$P55),0)),SUM('2027-28'!G55:J55)))</f>
        <v>0</v>
      </c>
      <c r="T55">
        <f>IF(ISERROR(MIN(IF($P55&lt;0,S55,ROUND(S55*(1+$P55),0)),SUM('2028-29'!G55:J55))),H55,MIN(IF($P55&lt;0,S55,ROUND(S55*(1+$P55),0)),SUM('2028-29'!G55:J55)))</f>
        <v>0</v>
      </c>
    </row>
    <row r="56" spans="1:20">
      <c r="A56" s="3">
        <v>75</v>
      </c>
      <c r="B56" t="s">
        <v>73</v>
      </c>
      <c r="C56">
        <v>357</v>
      </c>
      <c r="D56">
        <v>339</v>
      </c>
      <c r="E56">
        <v>323</v>
      </c>
      <c r="F56">
        <v>324</v>
      </c>
      <c r="G56">
        <v>379</v>
      </c>
      <c r="H56">
        <v>301</v>
      </c>
      <c r="J56" s="97">
        <f t="shared" si="1"/>
        <v>-5.0420168067226934E-2</v>
      </c>
      <c r="K56" s="97">
        <f t="shared" si="1"/>
        <v>-4.71976401179941E-2</v>
      </c>
      <c r="L56" s="97">
        <f t="shared" si="1"/>
        <v>3.0959752321981782E-3</v>
      </c>
      <c r="M56" s="97">
        <f t="shared" si="1"/>
        <v>0.16975308641975317</v>
      </c>
      <c r="N56" s="97">
        <f t="shared" si="1"/>
        <v>-0.20580474934036941</v>
      </c>
      <c r="P56" s="97">
        <f t="shared" si="2"/>
        <v>-3.1372549019607843E-2</v>
      </c>
      <c r="R56">
        <f>IF(ISERROR(MIN(IF($P56&lt;0,H56,ROUND(H56*(1+$P56),0)),SUM('2026-27'!G56:J56))),H56,MIN(IF($P56&lt;0,H56,ROUND(H56*(1+$P56),0)),SUM('2026-27'!G56:J56)))</f>
        <v>301</v>
      </c>
      <c r="S56">
        <f>IF(ISERROR(MIN(IF($P56&lt;0,R56,ROUND(R56*(1+$P56),0)),SUM('2027-28'!G56:J56))),H56,MIN(IF($P56&lt;0,R56,ROUND(R56*(1+$P56),0)),SUM('2027-28'!G56:J56)))</f>
        <v>301</v>
      </c>
      <c r="T56">
        <f>IF(ISERROR(MIN(IF($P56&lt;0,S56,ROUND(S56*(1+$P56),0)),SUM('2028-29'!G56:J56))),H56,MIN(IF($P56&lt;0,S56,ROUND(S56*(1+$P56),0)),SUM('2028-29'!G56:J56)))</f>
        <v>301</v>
      </c>
    </row>
    <row r="57" spans="1:20">
      <c r="A57" s="3">
        <v>78</v>
      </c>
      <c r="B57" t="s">
        <v>74</v>
      </c>
      <c r="C57">
        <v>86</v>
      </c>
      <c r="D57">
        <v>79</v>
      </c>
      <c r="E57">
        <v>93</v>
      </c>
      <c r="F57">
        <v>72</v>
      </c>
      <c r="G57">
        <v>65</v>
      </c>
      <c r="H57">
        <v>69</v>
      </c>
      <c r="J57" s="97">
        <f t="shared" si="1"/>
        <v>-8.1395348837209336E-2</v>
      </c>
      <c r="K57" s="97">
        <f t="shared" si="1"/>
        <v>0.17721518987341778</v>
      </c>
      <c r="L57" s="97">
        <f t="shared" si="1"/>
        <v>-0.22580645161290325</v>
      </c>
      <c r="M57" s="97">
        <f t="shared" si="1"/>
        <v>-9.722222222222221E-2</v>
      </c>
      <c r="N57" s="97">
        <f t="shared" si="1"/>
        <v>6.1538461538461542E-2</v>
      </c>
      <c r="P57" s="97">
        <f t="shared" si="2"/>
        <v>-3.9534883720930239E-2</v>
      </c>
      <c r="R57">
        <f>IF(ISERROR(MIN(IF($P57&lt;0,H57,ROUND(H57*(1+$P57),0)),SUM('2026-27'!G57:J57))),H57,MIN(IF($P57&lt;0,H57,ROUND(H57*(1+$P57),0)),SUM('2026-27'!G57:J57)))</f>
        <v>69</v>
      </c>
      <c r="S57">
        <f>IF(ISERROR(MIN(IF($P57&lt;0,R57,ROUND(R57*(1+$P57),0)),SUM('2027-28'!G57:J57))),H57,MIN(IF($P57&lt;0,R57,ROUND(R57*(1+$P57),0)),SUM('2027-28'!G57:J57)))</f>
        <v>69</v>
      </c>
      <c r="T57">
        <f>IF(ISERROR(MIN(IF($P57&lt;0,S57,ROUND(S57*(1+$P57),0)),SUM('2028-29'!G57:J57))),H57,MIN(IF($P57&lt;0,S57,ROUND(S57*(1+$P57),0)),SUM('2028-29'!G57:J57)))</f>
        <v>69</v>
      </c>
    </row>
    <row r="58" spans="1:20">
      <c r="A58" s="3">
        <v>79</v>
      </c>
      <c r="B58" t="s">
        <v>75</v>
      </c>
      <c r="C58">
        <v>353</v>
      </c>
      <c r="D58">
        <v>356</v>
      </c>
      <c r="E58">
        <v>388</v>
      </c>
      <c r="F58">
        <v>270</v>
      </c>
      <c r="G58">
        <v>287</v>
      </c>
      <c r="H58">
        <v>323</v>
      </c>
      <c r="J58" s="97">
        <f t="shared" si="1"/>
        <v>8.4985835694051381E-3</v>
      </c>
      <c r="K58" s="97">
        <f t="shared" si="1"/>
        <v>8.98876404494382E-2</v>
      </c>
      <c r="L58" s="97">
        <f t="shared" si="1"/>
        <v>-0.30412371134020622</v>
      </c>
      <c r="M58" s="97">
        <f t="shared" si="1"/>
        <v>6.2962962962962887E-2</v>
      </c>
      <c r="N58" s="97">
        <f t="shared" si="1"/>
        <v>0.12543554006968649</v>
      </c>
      <c r="P58" s="97">
        <f t="shared" si="2"/>
        <v>-1.6997167138810186E-2</v>
      </c>
      <c r="R58">
        <f>IF(ISERROR(MIN(IF($P58&lt;0,H58,ROUND(H58*(1+$P58),0)),SUM('2026-27'!G58:J58))),H58,MIN(IF($P58&lt;0,H58,ROUND(H58*(1+$P58),0)),SUM('2026-27'!G58:J58)))</f>
        <v>323</v>
      </c>
      <c r="S58">
        <f>IF(ISERROR(MIN(IF($P58&lt;0,R58,ROUND(R58*(1+$P58),0)),SUM('2027-28'!G58:J58))),H58,MIN(IF($P58&lt;0,R58,ROUND(R58*(1+$P58),0)),SUM('2027-28'!G58:J58)))</f>
        <v>323</v>
      </c>
      <c r="T58">
        <f>IF(ISERROR(MIN(IF($P58&lt;0,S58,ROUND(S58*(1+$P58),0)),SUM('2028-29'!G58:J58))),H58,MIN(IF($P58&lt;0,S58,ROUND(S58*(1+$P58),0)),SUM('2028-29'!G58:J58)))</f>
        <v>323</v>
      </c>
    </row>
    <row r="59" spans="1:20">
      <c r="A59" s="3">
        <v>81</v>
      </c>
      <c r="B59" t="s">
        <v>76</v>
      </c>
      <c r="C59">
        <v>13</v>
      </c>
      <c r="D59">
        <v>14</v>
      </c>
      <c r="E59">
        <v>7</v>
      </c>
      <c r="F59">
        <v>12</v>
      </c>
      <c r="G59">
        <v>19</v>
      </c>
      <c r="H59">
        <v>16</v>
      </c>
      <c r="J59" s="97">
        <f t="shared" si="1"/>
        <v>7.6923076923076872E-2</v>
      </c>
      <c r="K59" s="97">
        <f t="shared" si="1"/>
        <v>-0.5</v>
      </c>
      <c r="L59" s="97">
        <f t="shared" si="1"/>
        <v>0.71428571428571419</v>
      </c>
      <c r="M59" s="97">
        <f t="shared" si="1"/>
        <v>0.58333333333333326</v>
      </c>
      <c r="N59" s="97">
        <f t="shared" si="1"/>
        <v>-0.15789473684210531</v>
      </c>
      <c r="P59" s="97">
        <f t="shared" si="2"/>
        <v>4.615384615384617E-2</v>
      </c>
      <c r="R59">
        <f>IF(ISERROR(MIN(IF($P59&lt;0,H59,ROUND(H59*(1+$P59),0)),SUM('2026-27'!G59:J59))),H59,MIN(IF($P59&lt;0,H59,ROUND(H59*(1+$P59),0)),SUM('2026-27'!G59:J59)))</f>
        <v>17</v>
      </c>
      <c r="S59">
        <f>IF(ISERROR(MIN(IF($P59&lt;0,R59,ROUND(R59*(1+$P59),0)),SUM('2027-28'!G59:J59))),H59,MIN(IF($P59&lt;0,R59,ROUND(R59*(1+$P59),0)),SUM('2027-28'!G59:J59)))</f>
        <v>18</v>
      </c>
      <c r="T59">
        <f>IF(ISERROR(MIN(IF($P59&lt;0,S59,ROUND(S59*(1+$P59),0)),SUM('2028-29'!G59:J59))),H59,MIN(IF($P59&lt;0,S59,ROUND(S59*(1+$P59),0)),SUM('2028-29'!G59:J59)))</f>
        <v>19</v>
      </c>
    </row>
    <row r="60" spans="1:20">
      <c r="A60" s="3">
        <v>82</v>
      </c>
      <c r="B60" t="s">
        <v>77</v>
      </c>
      <c r="C60">
        <v>247</v>
      </c>
      <c r="D60">
        <v>291</v>
      </c>
      <c r="E60">
        <v>260</v>
      </c>
      <c r="F60">
        <v>357</v>
      </c>
      <c r="G60">
        <v>413</v>
      </c>
      <c r="H60">
        <v>440</v>
      </c>
      <c r="J60" s="97">
        <f t="shared" si="1"/>
        <v>0.17813765182186225</v>
      </c>
      <c r="K60" s="97">
        <f t="shared" si="1"/>
        <v>-0.10652920962199308</v>
      </c>
      <c r="L60" s="97">
        <f t="shared" si="1"/>
        <v>0.37307692307692308</v>
      </c>
      <c r="M60" s="97">
        <f t="shared" si="1"/>
        <v>0.15686274509803932</v>
      </c>
      <c r="N60" s="97">
        <f t="shared" si="1"/>
        <v>6.5375302663438273E-2</v>
      </c>
      <c r="P60" s="97">
        <f t="shared" si="2"/>
        <v>0.15627530364372469</v>
      </c>
      <c r="R60">
        <f>IF(ISERROR(MIN(IF($P60&lt;0,H60,ROUND(H60*(1+$P60),0)),SUM('2026-27'!G60:J60))),H60,MIN(IF($P60&lt;0,H60,ROUND(H60*(1+$P60),0)),SUM('2026-27'!G60:J60)))</f>
        <v>509</v>
      </c>
      <c r="S60">
        <f>IF(ISERROR(MIN(IF($P60&lt;0,R60,ROUND(R60*(1+$P60),0)),SUM('2027-28'!G60:J60))),H60,MIN(IF($P60&lt;0,R60,ROUND(R60*(1+$P60),0)),SUM('2027-28'!G60:J60)))</f>
        <v>589</v>
      </c>
      <c r="T60">
        <f>IF(ISERROR(MIN(IF($P60&lt;0,S60,ROUND(S60*(1+$P60),0)),SUM('2028-29'!G60:J60))),H60,MIN(IF($P60&lt;0,S60,ROUND(S60*(1+$P60),0)),SUM('2028-29'!G60:J60)))</f>
        <v>681</v>
      </c>
    </row>
    <row r="61" spans="1:20">
      <c r="A61" s="3">
        <v>83</v>
      </c>
      <c r="B61" t="s">
        <v>78</v>
      </c>
      <c r="C61">
        <v>44</v>
      </c>
      <c r="D61">
        <v>39</v>
      </c>
      <c r="E61">
        <v>71</v>
      </c>
      <c r="F61">
        <v>79</v>
      </c>
      <c r="G61">
        <v>83</v>
      </c>
      <c r="H61">
        <v>82</v>
      </c>
      <c r="J61" s="97">
        <f t="shared" si="1"/>
        <v>-0.11363636363636365</v>
      </c>
      <c r="K61" s="97">
        <f t="shared" si="1"/>
        <v>0.82051282051282048</v>
      </c>
      <c r="L61" s="97">
        <f t="shared" si="1"/>
        <v>0.11267605633802824</v>
      </c>
      <c r="M61" s="97">
        <f t="shared" si="1"/>
        <v>5.0632911392405111E-2</v>
      </c>
      <c r="N61" s="97">
        <f t="shared" si="1"/>
        <v>-1.2048192771084376E-2</v>
      </c>
      <c r="P61" s="97">
        <f t="shared" si="2"/>
        <v>0.1727272727272727</v>
      </c>
      <c r="R61">
        <f>IF(ISERROR(MIN(IF($P61&lt;0,H61,ROUND(H61*(1+$P61),0)),SUM('2026-27'!G61:J61))),H61,MIN(IF($P61&lt;0,H61,ROUND(H61*(1+$P61),0)),SUM('2026-27'!G61:J61)))</f>
        <v>96</v>
      </c>
      <c r="S61">
        <f>IF(ISERROR(MIN(IF($P61&lt;0,R61,ROUND(R61*(1+$P61),0)),SUM('2027-28'!G61:J61))),H61,MIN(IF($P61&lt;0,R61,ROUND(R61*(1+$P61),0)),SUM('2027-28'!G61:J61)))</f>
        <v>113</v>
      </c>
      <c r="T61">
        <f>IF(ISERROR(MIN(IF($P61&lt;0,S61,ROUND(S61*(1+$P61),0)),SUM('2028-29'!G61:J61))),H61,MIN(IF($P61&lt;0,S61,ROUND(S61*(1+$P61),0)),SUM('2028-29'!G61:J61)))</f>
        <v>133</v>
      </c>
    </row>
    <row r="62" spans="1:20">
      <c r="A62" s="3">
        <v>84</v>
      </c>
      <c r="B62" t="s">
        <v>79</v>
      </c>
      <c r="C62">
        <v>31</v>
      </c>
      <c r="D62">
        <v>0</v>
      </c>
      <c r="E62">
        <v>0</v>
      </c>
      <c r="F62">
        <v>0</v>
      </c>
      <c r="G62">
        <v>0</v>
      </c>
      <c r="H62">
        <v>0</v>
      </c>
      <c r="J62" s="97">
        <f t="shared" si="1"/>
        <v>-1</v>
      </c>
      <c r="K62" s="97" t="e">
        <f t="shared" si="1"/>
        <v>#DIV/0!</v>
      </c>
      <c r="L62" s="97" t="e">
        <f t="shared" si="1"/>
        <v>#DIV/0!</v>
      </c>
      <c r="M62" s="97" t="e">
        <f t="shared" si="1"/>
        <v>#DIV/0!</v>
      </c>
      <c r="N62" s="97" t="e">
        <f t="shared" si="1"/>
        <v>#DIV/0!</v>
      </c>
      <c r="P62" s="97">
        <f t="shared" si="2"/>
        <v>-0.2</v>
      </c>
      <c r="R62">
        <f>IF(ISERROR(MIN(IF($P62&lt;0,H62,ROUND(H62*(1+$P62),0)),SUM('2026-27'!G62:J62))),H62,MIN(IF($P62&lt;0,H62,ROUND(H62*(1+$P62),0)),SUM('2026-27'!G62:J62)))</f>
        <v>0</v>
      </c>
      <c r="S62">
        <f>IF(ISERROR(MIN(IF($P62&lt;0,R62,ROUND(R62*(1+$P62),0)),SUM('2027-28'!G62:J62))),H62,MIN(IF($P62&lt;0,R62,ROUND(R62*(1+$P62),0)),SUM('2027-28'!G62:J62)))</f>
        <v>0</v>
      </c>
      <c r="T62">
        <f>IF(ISERROR(MIN(IF($P62&lt;0,S62,ROUND(S62*(1+$P62),0)),SUM('2028-29'!G62:J62))),H62,MIN(IF($P62&lt;0,S62,ROUND(S62*(1+$P62),0)),SUM('2028-29'!G62:J62)))</f>
        <v>0</v>
      </c>
    </row>
    <row r="63" spans="1:20">
      <c r="A63" s="3">
        <v>85</v>
      </c>
      <c r="B63" t="s">
        <v>80</v>
      </c>
      <c r="C63">
        <v>195</v>
      </c>
      <c r="D63">
        <v>194</v>
      </c>
      <c r="E63">
        <v>187</v>
      </c>
      <c r="F63">
        <v>166</v>
      </c>
      <c r="G63">
        <v>176</v>
      </c>
      <c r="H63">
        <v>155</v>
      </c>
      <c r="J63" s="97">
        <f t="shared" si="1"/>
        <v>-5.12820512820511E-3</v>
      </c>
      <c r="K63" s="97">
        <f t="shared" si="1"/>
        <v>-3.6082474226804107E-2</v>
      </c>
      <c r="L63" s="97">
        <f t="shared" si="1"/>
        <v>-0.11229946524064172</v>
      </c>
      <c r="M63" s="97">
        <f t="shared" si="1"/>
        <v>6.024096385542177E-2</v>
      </c>
      <c r="N63" s="97">
        <f t="shared" si="1"/>
        <v>-0.11931818181818177</v>
      </c>
      <c r="P63" s="97">
        <f t="shared" si="2"/>
        <v>-4.1025641025641033E-2</v>
      </c>
      <c r="R63">
        <f>IF(ISERROR(MIN(IF($P63&lt;0,H63,ROUND(H63*(1+$P63),0)),SUM('2026-27'!G63:J63))),H63,MIN(IF($P63&lt;0,H63,ROUND(H63*(1+$P63),0)),SUM('2026-27'!G63:J63)))</f>
        <v>155</v>
      </c>
      <c r="S63">
        <f>IF(ISERROR(MIN(IF($P63&lt;0,R63,ROUND(R63*(1+$P63),0)),SUM('2027-28'!G63:J63))),H63,MIN(IF($P63&lt;0,R63,ROUND(R63*(1+$P63),0)),SUM('2027-28'!G63:J63)))</f>
        <v>155</v>
      </c>
      <c r="T63">
        <f>IF(ISERROR(MIN(IF($P63&lt;0,S63,ROUND(S63*(1+$P63),0)),SUM('2028-29'!G63:J63))),H63,MIN(IF($P63&lt;0,S63,ROUND(S63*(1+$P63),0)),SUM('2028-29'!G63:J63)))</f>
        <v>155</v>
      </c>
    </row>
    <row r="64" spans="1:20">
      <c r="A64" s="3">
        <v>87</v>
      </c>
      <c r="B64" t="s">
        <v>81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J64" s="97" t="e">
        <f t="shared" si="1"/>
        <v>#DIV/0!</v>
      </c>
      <c r="K64" s="97" t="e">
        <f t="shared" si="1"/>
        <v>#DIV/0!</v>
      </c>
      <c r="L64" s="97" t="e">
        <f t="shared" si="1"/>
        <v>#DIV/0!</v>
      </c>
      <c r="M64" s="97" t="e">
        <f t="shared" si="1"/>
        <v>#DIV/0!</v>
      </c>
      <c r="N64" s="97" t="e">
        <f t="shared" si="1"/>
        <v>#DIV/0!</v>
      </c>
      <c r="P64" s="97" t="e">
        <f t="shared" si="2"/>
        <v>#DIV/0!</v>
      </c>
      <c r="R64">
        <f>IF(ISERROR(MIN(IF($P64&lt;0,H64,ROUND(H64*(1+$P64),0)),SUM('2026-27'!G64:J64))),H64,MIN(IF($P64&lt;0,H64,ROUND(H64*(1+$P64),0)),SUM('2026-27'!G64:J64)))</f>
        <v>0</v>
      </c>
      <c r="S64">
        <f>IF(ISERROR(MIN(IF($P64&lt;0,R64,ROUND(R64*(1+$P64),0)),SUM('2027-28'!G64:J64))),H64,MIN(IF($P64&lt;0,R64,ROUND(R64*(1+$P64),0)),SUM('2027-28'!G64:J64)))</f>
        <v>0</v>
      </c>
      <c r="T64">
        <f>IF(ISERROR(MIN(IF($P64&lt;0,S64,ROUND(S64*(1+$P64),0)),SUM('2028-29'!G64:J64))),H64,MIN(IF($P64&lt;0,S64,ROUND(S64*(1+$P64),0)),SUM('2028-29'!G64:J64)))</f>
        <v>0</v>
      </c>
    </row>
    <row r="65" spans="1:20">
      <c r="A65" s="3">
        <v>91</v>
      </c>
      <c r="B65" t="s">
        <v>82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J65" s="97" t="e">
        <f t="shared" si="1"/>
        <v>#DIV/0!</v>
      </c>
      <c r="K65" s="97" t="e">
        <f t="shared" si="1"/>
        <v>#DIV/0!</v>
      </c>
      <c r="L65" s="97" t="e">
        <f t="shared" si="1"/>
        <v>#DIV/0!</v>
      </c>
      <c r="M65" s="97" t="e">
        <f t="shared" si="1"/>
        <v>#DIV/0!</v>
      </c>
      <c r="N65" s="97" t="e">
        <f t="shared" si="1"/>
        <v>#DIV/0!</v>
      </c>
      <c r="P65" s="97" t="e">
        <f t="shared" si="2"/>
        <v>#DIV/0!</v>
      </c>
      <c r="R65">
        <f>IF(ISERROR(MIN(IF($P65&lt;0,H65,ROUND(H65*(1+$P65),0)),SUM('2026-27'!G65:J65))),H65,MIN(IF($P65&lt;0,H65,ROUND(H65*(1+$P65),0)),SUM('2026-27'!G65:J65)))</f>
        <v>0</v>
      </c>
      <c r="S65">
        <f>IF(ISERROR(MIN(IF($P65&lt;0,R65,ROUND(R65*(1+$P65),0)),SUM('2027-28'!G65:J65))),H65,MIN(IF($P65&lt;0,R65,ROUND(R65*(1+$P65),0)),SUM('2027-28'!G65:J65)))</f>
        <v>0</v>
      </c>
      <c r="T65">
        <f>IF(ISERROR(MIN(IF($P65&lt;0,S65,ROUND(S65*(1+$P65),0)),SUM('2028-29'!G65:J65))),H65,MIN(IF($P65&lt;0,S65,ROUND(S65*(1+$P65),0)),SUM('2028-29'!G65:J65)))</f>
        <v>0</v>
      </c>
    </row>
    <row r="66" spans="1:20">
      <c r="A66" s="3">
        <v>92</v>
      </c>
      <c r="B66" t="s">
        <v>83</v>
      </c>
      <c r="C66">
        <v>62</v>
      </c>
      <c r="D66">
        <v>70</v>
      </c>
      <c r="E66">
        <v>0</v>
      </c>
      <c r="F66">
        <v>0</v>
      </c>
      <c r="G66">
        <v>1</v>
      </c>
      <c r="H66">
        <v>1</v>
      </c>
      <c r="J66" s="97">
        <f t="shared" si="1"/>
        <v>0.12903225806451624</v>
      </c>
      <c r="K66" s="97">
        <f t="shared" si="1"/>
        <v>-1</v>
      </c>
      <c r="L66" s="97" t="e">
        <f t="shared" si="1"/>
        <v>#DIV/0!</v>
      </c>
      <c r="M66" s="97" t="e">
        <f t="shared" si="1"/>
        <v>#DIV/0!</v>
      </c>
      <c r="N66" s="97">
        <f t="shared" si="1"/>
        <v>0</v>
      </c>
      <c r="P66" s="97">
        <f t="shared" si="2"/>
        <v>-0.1967741935483871</v>
      </c>
      <c r="R66">
        <f>IF(ISERROR(MIN(IF($P66&lt;0,H66,ROUND(H66*(1+$P66),0)),SUM('2026-27'!G66:J66))),H66,MIN(IF($P66&lt;0,H66,ROUND(H66*(1+$P66),0)),SUM('2026-27'!G66:J66)))</f>
        <v>1</v>
      </c>
      <c r="S66">
        <f>IF(ISERROR(MIN(IF($P66&lt;0,R66,ROUND(R66*(1+$P66),0)),SUM('2027-28'!G66:J66))),H66,MIN(IF($P66&lt;0,R66,ROUND(R66*(1+$P66),0)),SUM('2027-28'!G66:J66)))</f>
        <v>1</v>
      </c>
      <c r="T66">
        <f>IF(ISERROR(MIN(IF($P66&lt;0,S66,ROUND(S66*(1+$P66),0)),SUM('2028-29'!G66:J66))),H66,MIN(IF($P66&lt;0,S66,ROUND(S66*(1+$P66),0)),SUM('2028-29'!G66:J66)))</f>
        <v>1</v>
      </c>
    </row>
    <row r="67" spans="1:20">
      <c r="A67" s="4">
        <v>93</v>
      </c>
      <c r="B67" s="5" t="s">
        <v>84</v>
      </c>
      <c r="C67">
        <v>1521</v>
      </c>
      <c r="D67">
        <v>1495</v>
      </c>
      <c r="E67">
        <v>1343</v>
      </c>
      <c r="F67">
        <v>1263</v>
      </c>
      <c r="G67">
        <v>1370</v>
      </c>
      <c r="H67">
        <v>1328</v>
      </c>
      <c r="J67" s="97">
        <f t="shared" si="1"/>
        <v>-1.7094017094017144E-2</v>
      </c>
      <c r="K67" s="97">
        <f t="shared" si="1"/>
        <v>-0.10167224080267556</v>
      </c>
      <c r="L67" s="97">
        <f t="shared" si="1"/>
        <v>-5.956813104988834E-2</v>
      </c>
      <c r="M67" s="97">
        <f t="shared" si="1"/>
        <v>8.4718923198733087E-2</v>
      </c>
      <c r="N67" s="97">
        <f t="shared" si="1"/>
        <v>-3.065693430656935E-2</v>
      </c>
      <c r="P67" s="97">
        <f t="shared" si="2"/>
        <v>-2.5378040762656151E-2</v>
      </c>
      <c r="R67">
        <f>IF(ISERROR(MIN(IF($P67&lt;0,H67,ROUND(H67*(1+$P67),0)),SUM('2026-27'!G67:J67))),H67,MIN(IF($P67&lt;0,H67,ROUND(H67*(1+$P67),0)),SUM('2026-27'!G67:J67)))</f>
        <v>1328</v>
      </c>
      <c r="S67">
        <f>IF(ISERROR(MIN(IF($P67&lt;0,R67,ROUND(R67*(1+$P67),0)),SUM('2027-28'!G67:J67))),H67,MIN(IF($P67&lt;0,R67,ROUND(R67*(1+$P67),0)),SUM('2027-28'!G67:J67)))</f>
        <v>1328</v>
      </c>
      <c r="T67">
        <f>IF(ISERROR(MIN(IF($P67&lt;0,S67,ROUND(S67*(1+$P67),0)),SUM('2028-29'!G67:J67))),H67,MIN(IF($P67&lt;0,S67,ROUND(S67*(1+$P67),0)),SUM('2028-29'!G67:J67)))</f>
        <v>1328</v>
      </c>
    </row>
    <row r="68" spans="1:20">
      <c r="A68" s="6">
        <v>99</v>
      </c>
      <c r="B68" s="7" t="s">
        <v>85</v>
      </c>
      <c r="C68" s="89">
        <f t="shared" ref="C68:G68" si="3">SUM(C8:C67)</f>
        <v>66982</v>
      </c>
      <c r="D68" s="89">
        <f t="shared" si="3"/>
        <v>66577</v>
      </c>
      <c r="E68" s="89">
        <f t="shared" si="3"/>
        <v>73677</v>
      </c>
      <c r="F68" s="89">
        <f t="shared" si="3"/>
        <v>82311</v>
      </c>
      <c r="G68" s="89">
        <f t="shared" si="3"/>
        <v>88235</v>
      </c>
      <c r="H68" s="89">
        <f t="shared" ref="H68" si="4">SUM(H8:H67)</f>
        <v>88514</v>
      </c>
      <c r="R68" s="89">
        <f t="shared" ref="R68:T68" si="5">SUM(R8:R67)</f>
        <v>95783</v>
      </c>
      <c r="S68" s="89">
        <f t="shared" si="5"/>
        <v>104145</v>
      </c>
      <c r="T68" s="89">
        <f t="shared" si="5"/>
        <v>113871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4:T68"/>
  <sheetViews>
    <sheetView workbookViewId="0">
      <pane xSplit="2" ySplit="7" topLeftCell="C54" activePane="bottomRight" state="frozen"/>
      <selection activeCell="AA68" sqref="AA68"/>
      <selection pane="topRight" activeCell="AA68" sqref="AA68"/>
      <selection pane="bottomLeft" activeCell="AA68" sqref="AA68"/>
      <selection pane="bottomRight" activeCell="AA68" sqref="AA68"/>
    </sheetView>
  </sheetViews>
  <sheetFormatPr defaultRowHeight="14.4"/>
  <cols>
    <col min="1" max="1" width="3.88671875" customWidth="1"/>
    <col min="2" max="2" width="27.109375" bestFit="1" customWidth="1"/>
  </cols>
  <sheetData>
    <row r="4" spans="1:20">
      <c r="A4" s="1"/>
      <c r="B4" s="2"/>
      <c r="J4" t="s">
        <v>134</v>
      </c>
      <c r="P4" t="s">
        <v>135</v>
      </c>
      <c r="R4" t="s">
        <v>138</v>
      </c>
    </row>
    <row r="5" spans="1:20">
      <c r="A5" s="3"/>
      <c r="C5">
        <v>2020</v>
      </c>
      <c r="D5">
        <v>2021</v>
      </c>
      <c r="E5">
        <v>2022</v>
      </c>
      <c r="F5">
        <v>2023</v>
      </c>
      <c r="G5">
        <v>2024</v>
      </c>
      <c r="H5">
        <v>2025</v>
      </c>
      <c r="J5">
        <v>2021</v>
      </c>
      <c r="K5">
        <v>2022</v>
      </c>
      <c r="L5">
        <v>2023</v>
      </c>
      <c r="M5">
        <v>2024</v>
      </c>
      <c r="N5">
        <v>2025</v>
      </c>
      <c r="P5" t="s">
        <v>136</v>
      </c>
      <c r="R5">
        <v>2026</v>
      </c>
      <c r="S5">
        <v>2027</v>
      </c>
      <c r="T5">
        <v>2028</v>
      </c>
    </row>
    <row r="6" spans="1:20">
      <c r="A6" s="3"/>
      <c r="B6" t="s">
        <v>18</v>
      </c>
      <c r="P6" t="s">
        <v>137</v>
      </c>
    </row>
    <row r="7" spans="1:20">
      <c r="A7" s="3"/>
    </row>
    <row r="8" spans="1:20">
      <c r="A8" s="1">
        <v>5</v>
      </c>
      <c r="B8" s="2" t="s">
        <v>25</v>
      </c>
      <c r="C8">
        <v>999</v>
      </c>
      <c r="D8">
        <v>1021</v>
      </c>
      <c r="E8">
        <v>1064</v>
      </c>
      <c r="F8">
        <v>1077</v>
      </c>
      <c r="G8">
        <v>1054</v>
      </c>
      <c r="H8">
        <v>1041</v>
      </c>
      <c r="J8" s="97">
        <f>D8/C8-1</f>
        <v>2.202202202202197E-2</v>
      </c>
      <c r="K8" s="97">
        <f t="shared" ref="K8:N23" si="0">E8/D8-1</f>
        <v>4.211557296767876E-2</v>
      </c>
      <c r="L8" s="97">
        <f t="shared" si="0"/>
        <v>1.2218045112782017E-2</v>
      </c>
      <c r="M8" s="97">
        <f t="shared" si="0"/>
        <v>-2.1355617455895981E-2</v>
      </c>
      <c r="N8" s="97">
        <f t="shared" si="0"/>
        <v>-1.2333965844402273E-2</v>
      </c>
      <c r="P8" s="97">
        <f>(H8/C8-1)/5</f>
        <v>8.4084084084083965E-3</v>
      </c>
      <c r="R8">
        <f>MIN(IF($P8&lt;0,H8,ROUND(H8*(1+$P8),0)),SUM('2026-27'!G8:J8))</f>
        <v>1050</v>
      </c>
      <c r="S8">
        <f>MIN(IF($P8&lt;0,R8,ROUND(R8*(1+$P8),0)),SUM('2027-28'!G8:J8))</f>
        <v>1059</v>
      </c>
      <c r="T8">
        <f>MIN(IF($P8&lt;0,S8,ROUND(S8*(1+$P8),0)),SUM('2028-29'!G8:J8))</f>
        <v>1068</v>
      </c>
    </row>
    <row r="9" spans="1:20">
      <c r="A9" s="3">
        <v>6</v>
      </c>
      <c r="B9" t="s">
        <v>26</v>
      </c>
      <c r="C9">
        <v>672</v>
      </c>
      <c r="D9">
        <v>737</v>
      </c>
      <c r="E9">
        <v>740</v>
      </c>
      <c r="F9">
        <v>684</v>
      </c>
      <c r="G9">
        <v>700</v>
      </c>
      <c r="H9">
        <v>719</v>
      </c>
      <c r="J9" s="97">
        <f t="shared" ref="J9:N67" si="1">D9/C9-1</f>
        <v>9.6726190476190466E-2</v>
      </c>
      <c r="K9" s="97">
        <f t="shared" si="0"/>
        <v>4.070556309362372E-3</v>
      </c>
      <c r="L9" s="97">
        <f t="shared" si="0"/>
        <v>-7.567567567567568E-2</v>
      </c>
      <c r="M9" s="97">
        <f t="shared" si="0"/>
        <v>2.3391812865497075E-2</v>
      </c>
      <c r="N9" s="97">
        <f t="shared" si="0"/>
        <v>2.7142857142857135E-2</v>
      </c>
      <c r="P9" s="97">
        <f t="shared" ref="P9:P67" si="2">(H9/C9-1)/5</f>
        <v>1.3988095238095254E-2</v>
      </c>
      <c r="R9">
        <f>MIN(IF($P9&lt;0,H9,ROUND(H9*(1+$P9),0)),SUM('2026-27'!G9:J9))</f>
        <v>729</v>
      </c>
      <c r="S9">
        <f>MIN(IF($P9&lt;0,R9,ROUND(R9*(1+$P9),0)),SUM('2027-28'!G9:J9))</f>
        <v>739</v>
      </c>
      <c r="T9">
        <f>MIN(IF($P9&lt;0,S9,ROUND(S9*(1+$P9),0)),SUM('2028-29'!G9:J9))</f>
        <v>749</v>
      </c>
    </row>
    <row r="10" spans="1:20">
      <c r="A10" s="3">
        <v>8</v>
      </c>
      <c r="B10" t="s">
        <v>27</v>
      </c>
      <c r="C10">
        <v>809</v>
      </c>
      <c r="D10">
        <v>879</v>
      </c>
      <c r="E10">
        <v>871</v>
      </c>
      <c r="F10">
        <v>870</v>
      </c>
      <c r="G10">
        <v>866</v>
      </c>
      <c r="H10">
        <v>795</v>
      </c>
      <c r="J10" s="97">
        <f t="shared" si="1"/>
        <v>8.6526576019777535E-2</v>
      </c>
      <c r="K10" s="97">
        <f t="shared" si="0"/>
        <v>-9.1012514220705221E-3</v>
      </c>
      <c r="L10" s="97">
        <f t="shared" si="0"/>
        <v>-1.1481056257175437E-3</v>
      </c>
      <c r="M10" s="97">
        <f t="shared" si="0"/>
        <v>-4.5977011494252595E-3</v>
      </c>
      <c r="N10" s="97">
        <f t="shared" si="0"/>
        <v>-8.1986143187066984E-2</v>
      </c>
      <c r="P10" s="97">
        <f t="shared" si="2"/>
        <v>-3.4610630407911013E-3</v>
      </c>
      <c r="R10">
        <f>MIN(IF($P10&lt;0,H10,ROUND(H10*(1+$P10),0)),SUM('2026-27'!G10:J10))</f>
        <v>795</v>
      </c>
      <c r="S10">
        <f>MIN(IF($P10&lt;0,R10,ROUND(R10*(1+$P10),0)),SUM('2027-28'!G10:J10))</f>
        <v>795</v>
      </c>
      <c r="T10">
        <f>MIN(IF($P10&lt;0,S10,ROUND(S10*(1+$P10),0)),SUM('2028-29'!G10:J10))</f>
        <v>795</v>
      </c>
    </row>
    <row r="11" spans="1:20">
      <c r="A11" s="3">
        <v>10</v>
      </c>
      <c r="B11" t="s">
        <v>28</v>
      </c>
      <c r="C11">
        <v>89</v>
      </c>
      <c r="D11">
        <v>100</v>
      </c>
      <c r="E11">
        <v>119</v>
      </c>
      <c r="F11">
        <v>115</v>
      </c>
      <c r="G11">
        <v>114</v>
      </c>
      <c r="H11">
        <v>120</v>
      </c>
      <c r="J11" s="97">
        <f t="shared" si="1"/>
        <v>0.12359550561797761</v>
      </c>
      <c r="K11" s="97">
        <f t="shared" si="0"/>
        <v>0.18999999999999995</v>
      </c>
      <c r="L11" s="97">
        <f t="shared" si="0"/>
        <v>-3.3613445378151252E-2</v>
      </c>
      <c r="M11" s="97">
        <f t="shared" si="0"/>
        <v>-8.6956521739129933E-3</v>
      </c>
      <c r="N11" s="97">
        <f t="shared" si="0"/>
        <v>5.2631578947368363E-2</v>
      </c>
      <c r="P11" s="97">
        <f t="shared" si="2"/>
        <v>6.9662921348314602E-2</v>
      </c>
      <c r="R11">
        <f>MIN(IF($P11&lt;0,H11,ROUND(H11*(1+$P11),0)),SUM('2026-27'!G11:J11))</f>
        <v>128</v>
      </c>
      <c r="S11">
        <f>MIN(IF($P11&lt;0,R11,ROUND(R11*(1+$P11),0)),SUM('2027-28'!G11:J11))</f>
        <v>137</v>
      </c>
      <c r="T11">
        <f>MIN(IF($P11&lt;0,S11,ROUND(S11*(1+$P11),0)),SUM('2028-29'!G11:J11))</f>
        <v>147</v>
      </c>
    </row>
    <row r="12" spans="1:20">
      <c r="A12" s="3">
        <v>19</v>
      </c>
      <c r="B12" t="s">
        <v>29</v>
      </c>
      <c r="C12">
        <v>108</v>
      </c>
      <c r="D12">
        <v>102</v>
      </c>
      <c r="E12">
        <v>97</v>
      </c>
      <c r="F12">
        <v>101</v>
      </c>
      <c r="G12">
        <v>90</v>
      </c>
      <c r="H12">
        <v>89</v>
      </c>
      <c r="J12" s="97">
        <f t="shared" si="1"/>
        <v>-5.555555555555558E-2</v>
      </c>
      <c r="K12" s="97">
        <f t="shared" si="0"/>
        <v>-4.9019607843137303E-2</v>
      </c>
      <c r="L12" s="97">
        <f t="shared" si="0"/>
        <v>4.1237113402061931E-2</v>
      </c>
      <c r="M12" s="97">
        <f t="shared" si="0"/>
        <v>-0.1089108910891089</v>
      </c>
      <c r="N12" s="97">
        <f t="shared" si="0"/>
        <v>-1.1111111111111072E-2</v>
      </c>
      <c r="P12" s="97">
        <f t="shared" si="2"/>
        <v>-3.5185185185185187E-2</v>
      </c>
      <c r="R12">
        <f>MIN(IF($P12&lt;0,H12,ROUND(H12*(1+$P12),0)),SUM('2026-27'!G12:J12))</f>
        <v>89</v>
      </c>
      <c r="S12">
        <f>MIN(IF($P12&lt;0,R12,ROUND(R12*(1+$P12),0)),SUM('2027-28'!G12:J12))</f>
        <v>89</v>
      </c>
      <c r="T12">
        <f>MIN(IF($P12&lt;0,S12,ROUND(S12*(1+$P12),0)),SUM('2028-29'!G12:J12))</f>
        <v>89</v>
      </c>
    </row>
    <row r="13" spans="1:20">
      <c r="A13" s="3">
        <v>20</v>
      </c>
      <c r="B13" t="s">
        <v>30</v>
      </c>
      <c r="C13">
        <v>553</v>
      </c>
      <c r="D13">
        <v>621</v>
      </c>
      <c r="E13">
        <v>621</v>
      </c>
      <c r="F13">
        <v>637</v>
      </c>
      <c r="G13">
        <v>638</v>
      </c>
      <c r="H13">
        <v>644</v>
      </c>
      <c r="J13" s="97">
        <f t="shared" si="1"/>
        <v>0.12296564195298365</v>
      </c>
      <c r="K13" s="97">
        <f t="shared" si="0"/>
        <v>0</v>
      </c>
      <c r="L13" s="97">
        <f t="shared" si="0"/>
        <v>2.5764895330112614E-2</v>
      </c>
      <c r="M13" s="97">
        <f t="shared" si="0"/>
        <v>1.5698587127157548E-3</v>
      </c>
      <c r="N13" s="97">
        <f t="shared" si="0"/>
        <v>9.4043887147334804E-3</v>
      </c>
      <c r="P13" s="97">
        <f t="shared" si="2"/>
        <v>3.2911392405063286E-2</v>
      </c>
      <c r="R13">
        <f>MIN(IF($P13&lt;0,H13,ROUND(H13*(1+$P13),0)),SUM('2026-27'!G13:J13))</f>
        <v>665</v>
      </c>
      <c r="S13">
        <f>MIN(IF($P13&lt;0,R13,ROUND(R13*(1+$P13),0)),SUM('2027-28'!G13:J13))</f>
        <v>687</v>
      </c>
      <c r="T13">
        <f>MIN(IF($P13&lt;0,S13,ROUND(S13*(1+$P13),0)),SUM('2028-29'!G13:J13))</f>
        <v>710</v>
      </c>
    </row>
    <row r="14" spans="1:20">
      <c r="A14" s="3">
        <v>22</v>
      </c>
      <c r="B14" t="s">
        <v>31</v>
      </c>
      <c r="C14">
        <v>1235</v>
      </c>
      <c r="D14">
        <v>1249</v>
      </c>
      <c r="E14">
        <v>1259</v>
      </c>
      <c r="F14">
        <v>1289</v>
      </c>
      <c r="G14">
        <v>1311</v>
      </c>
      <c r="H14">
        <v>1310</v>
      </c>
      <c r="J14" s="97">
        <f t="shared" si="1"/>
        <v>1.1336032388663986E-2</v>
      </c>
      <c r="K14" s="97">
        <f t="shared" si="0"/>
        <v>8.0064051240993361E-3</v>
      </c>
      <c r="L14" s="97">
        <f t="shared" si="0"/>
        <v>2.3828435266084247E-2</v>
      </c>
      <c r="M14" s="97">
        <f t="shared" si="0"/>
        <v>1.706749418153608E-2</v>
      </c>
      <c r="N14" s="97">
        <f t="shared" si="0"/>
        <v>-7.6277650648359785E-4</v>
      </c>
      <c r="P14" s="97">
        <f t="shared" si="2"/>
        <v>1.2145748987854255E-2</v>
      </c>
      <c r="R14">
        <f>MIN(IF($P14&lt;0,H14,ROUND(H14*(1+$P14),0)),SUM('2026-27'!G14:J14))</f>
        <v>1326</v>
      </c>
      <c r="S14">
        <f>MIN(IF($P14&lt;0,R14,ROUND(R14*(1+$P14),0)),SUM('2027-28'!G14:J14))</f>
        <v>1342</v>
      </c>
      <c r="T14">
        <f>MIN(IF($P14&lt;0,S14,ROUND(S14*(1+$P14),0)),SUM('2028-29'!G14:J14))</f>
        <v>1358</v>
      </c>
    </row>
    <row r="15" spans="1:20">
      <c r="A15" s="3">
        <v>23</v>
      </c>
      <c r="B15" t="s">
        <v>32</v>
      </c>
      <c r="C15">
        <v>2904</v>
      </c>
      <c r="D15">
        <v>3022</v>
      </c>
      <c r="E15">
        <v>3129</v>
      </c>
      <c r="F15">
        <v>3173</v>
      </c>
      <c r="G15">
        <v>3110</v>
      </c>
      <c r="H15">
        <v>3090</v>
      </c>
      <c r="J15" s="97">
        <f t="shared" si="1"/>
        <v>4.0633608815427102E-2</v>
      </c>
      <c r="K15" s="97">
        <f t="shared" si="0"/>
        <v>3.5407015221707416E-2</v>
      </c>
      <c r="L15" s="97">
        <f t="shared" si="0"/>
        <v>1.4062000639181838E-2</v>
      </c>
      <c r="M15" s="97">
        <f t="shared" si="0"/>
        <v>-1.9855026788528241E-2</v>
      </c>
      <c r="N15" s="97">
        <f t="shared" si="0"/>
        <v>-6.4308681672026191E-3</v>
      </c>
      <c r="P15" s="97">
        <f t="shared" si="2"/>
        <v>1.2809917355371913E-2</v>
      </c>
      <c r="R15">
        <f>MIN(IF($P15&lt;0,H15,ROUND(H15*(1+$P15),0)),SUM('2026-27'!G15:J15))</f>
        <v>3130</v>
      </c>
      <c r="S15">
        <f>MIN(IF($P15&lt;0,R15,ROUND(R15*(1+$P15),0)),SUM('2027-28'!G15:J15))</f>
        <v>3170</v>
      </c>
      <c r="T15">
        <f>MIN(IF($P15&lt;0,S15,ROUND(S15*(1+$P15),0)),SUM('2028-29'!G15:J15))</f>
        <v>3211</v>
      </c>
    </row>
    <row r="16" spans="1:20">
      <c r="A16" s="3">
        <v>27</v>
      </c>
      <c r="B16" t="s">
        <v>33</v>
      </c>
      <c r="C16">
        <v>1257</v>
      </c>
      <c r="D16">
        <v>1402</v>
      </c>
      <c r="E16">
        <v>1456</v>
      </c>
      <c r="F16">
        <v>1409</v>
      </c>
      <c r="G16">
        <v>1432</v>
      </c>
      <c r="H16">
        <v>1389</v>
      </c>
      <c r="J16" s="97">
        <f t="shared" si="1"/>
        <v>0.11535401750198893</v>
      </c>
      <c r="K16" s="97">
        <f t="shared" si="0"/>
        <v>3.8516405135520682E-2</v>
      </c>
      <c r="L16" s="97">
        <f t="shared" si="0"/>
        <v>-3.2280219780219777E-2</v>
      </c>
      <c r="M16" s="97">
        <f t="shared" si="0"/>
        <v>1.6323633782824754E-2</v>
      </c>
      <c r="N16" s="97">
        <f t="shared" si="0"/>
        <v>-3.0027932960893899E-2</v>
      </c>
      <c r="P16" s="97">
        <f t="shared" si="2"/>
        <v>2.1002386634844862E-2</v>
      </c>
      <c r="R16">
        <f>MIN(IF($P16&lt;0,H16,ROUND(H16*(1+$P16),0)),SUM('2026-27'!G16:J16))</f>
        <v>1418</v>
      </c>
      <c r="S16">
        <f>MIN(IF($P16&lt;0,R16,ROUND(R16*(1+$P16),0)),SUM('2027-28'!G16:J16))</f>
        <v>1448</v>
      </c>
      <c r="T16">
        <f>MIN(IF($P16&lt;0,S16,ROUND(S16*(1+$P16),0)),SUM('2028-29'!G16:J16))</f>
        <v>1478</v>
      </c>
    </row>
    <row r="17" spans="1:20">
      <c r="A17" s="3">
        <v>28</v>
      </c>
      <c r="B17" t="s">
        <v>34</v>
      </c>
      <c r="C17">
        <v>884</v>
      </c>
      <c r="D17">
        <v>893</v>
      </c>
      <c r="E17">
        <v>913</v>
      </c>
      <c r="F17">
        <v>937</v>
      </c>
      <c r="G17">
        <v>929</v>
      </c>
      <c r="H17">
        <v>918</v>
      </c>
      <c r="J17" s="97">
        <f t="shared" si="1"/>
        <v>1.0180995475113086E-2</v>
      </c>
      <c r="K17" s="97">
        <f t="shared" si="0"/>
        <v>2.2396416573348343E-2</v>
      </c>
      <c r="L17" s="97">
        <f t="shared" si="0"/>
        <v>2.6286966046002114E-2</v>
      </c>
      <c r="M17" s="97">
        <f t="shared" si="0"/>
        <v>-8.5378868729989454E-3</v>
      </c>
      <c r="N17" s="97">
        <f t="shared" si="0"/>
        <v>-1.1840688912809427E-2</v>
      </c>
      <c r="P17" s="97">
        <f t="shared" si="2"/>
        <v>7.6923076923077092E-3</v>
      </c>
      <c r="R17">
        <f>MIN(IF($P17&lt;0,H17,ROUND(H17*(1+$P17),0)),SUM('2026-27'!G17:J17))</f>
        <v>925</v>
      </c>
      <c r="S17">
        <f>MIN(IF($P17&lt;0,R17,ROUND(R17*(1+$P17),0)),SUM('2027-28'!G17:J17))</f>
        <v>932</v>
      </c>
      <c r="T17">
        <f>MIN(IF($P17&lt;0,S17,ROUND(S17*(1+$P17),0)),SUM('2028-29'!G17:J17))</f>
        <v>939</v>
      </c>
    </row>
    <row r="18" spans="1:20">
      <c r="A18" s="3">
        <v>33</v>
      </c>
      <c r="B18" t="s">
        <v>35</v>
      </c>
      <c r="C18">
        <v>2332</v>
      </c>
      <c r="D18">
        <v>2394</v>
      </c>
      <c r="E18">
        <v>2479</v>
      </c>
      <c r="F18">
        <v>2670</v>
      </c>
      <c r="G18">
        <v>2689</v>
      </c>
      <c r="H18">
        <v>2663</v>
      </c>
      <c r="J18" s="97">
        <f t="shared" si="1"/>
        <v>2.6586620926243532E-2</v>
      </c>
      <c r="K18" s="97">
        <f t="shared" si="0"/>
        <v>3.5505430242272373E-2</v>
      </c>
      <c r="L18" s="97">
        <f t="shared" si="0"/>
        <v>7.7047196450181543E-2</v>
      </c>
      <c r="M18" s="97">
        <f t="shared" si="0"/>
        <v>7.1161048689138973E-3</v>
      </c>
      <c r="N18" s="97">
        <f t="shared" si="0"/>
        <v>-9.6690219412420841E-3</v>
      </c>
      <c r="P18" s="97">
        <f t="shared" si="2"/>
        <v>2.8387650085763293E-2</v>
      </c>
      <c r="R18">
        <f>MIN(IF($P18&lt;0,H18,ROUND(H18*(1+$P18),0)),SUM('2026-27'!G18:J18))</f>
        <v>2739</v>
      </c>
      <c r="S18">
        <f>MIN(IF($P18&lt;0,R18,ROUND(R18*(1+$P18),0)),SUM('2027-28'!G18:J18))</f>
        <v>2817</v>
      </c>
      <c r="T18">
        <f>MIN(IF($P18&lt;0,S18,ROUND(S18*(1+$P18),0)),SUM('2028-29'!G18:J18))</f>
        <v>2897</v>
      </c>
    </row>
    <row r="19" spans="1:20">
      <c r="A19" s="3">
        <v>34</v>
      </c>
      <c r="B19" t="s">
        <v>36</v>
      </c>
      <c r="C19">
        <v>1851</v>
      </c>
      <c r="D19">
        <v>1927</v>
      </c>
      <c r="E19">
        <v>1988</v>
      </c>
      <c r="F19">
        <v>2024</v>
      </c>
      <c r="G19">
        <v>2034</v>
      </c>
      <c r="H19">
        <v>1985</v>
      </c>
      <c r="J19" s="97">
        <f t="shared" si="1"/>
        <v>4.1058887088060603E-2</v>
      </c>
      <c r="K19" s="97">
        <f t="shared" si="0"/>
        <v>3.1655422937208133E-2</v>
      </c>
      <c r="L19" s="97">
        <f t="shared" si="0"/>
        <v>1.810865191146882E-2</v>
      </c>
      <c r="M19" s="97">
        <f t="shared" si="0"/>
        <v>4.9407114624506754E-3</v>
      </c>
      <c r="N19" s="97">
        <f t="shared" si="0"/>
        <v>-2.4090462143559477E-2</v>
      </c>
      <c r="P19" s="97">
        <f t="shared" si="2"/>
        <v>1.4478660183684511E-2</v>
      </c>
      <c r="R19">
        <f>MIN(IF($P19&lt;0,H19,ROUND(H19*(1+$P19),0)),SUM('2026-27'!G19:J19))</f>
        <v>2014</v>
      </c>
      <c r="S19">
        <f>MIN(IF($P19&lt;0,R19,ROUND(R19*(1+$P19),0)),SUM('2027-28'!G19:J19))</f>
        <v>2043</v>
      </c>
      <c r="T19">
        <f>MIN(IF($P19&lt;0,S19,ROUND(S19*(1+$P19),0)),SUM('2028-29'!G19:J19))</f>
        <v>2073</v>
      </c>
    </row>
    <row r="20" spans="1:20">
      <c r="A20" s="3">
        <v>35</v>
      </c>
      <c r="B20" t="s">
        <v>37</v>
      </c>
      <c r="C20">
        <v>1907</v>
      </c>
      <c r="D20">
        <v>1899</v>
      </c>
      <c r="E20">
        <v>1912</v>
      </c>
      <c r="F20">
        <v>1967</v>
      </c>
      <c r="G20">
        <v>1995</v>
      </c>
      <c r="H20">
        <v>1992</v>
      </c>
      <c r="J20" s="97">
        <f t="shared" si="1"/>
        <v>-4.1950707918195773E-3</v>
      </c>
      <c r="K20" s="97">
        <f t="shared" si="0"/>
        <v>6.8457082675092984E-3</v>
      </c>
      <c r="L20" s="97">
        <f t="shared" si="0"/>
        <v>2.8765690376568953E-2</v>
      </c>
      <c r="M20" s="97">
        <f t="shared" si="0"/>
        <v>1.4234875444839812E-2</v>
      </c>
      <c r="N20" s="97">
        <f t="shared" si="0"/>
        <v>-1.5037593984962294E-3</v>
      </c>
      <c r="P20" s="97">
        <f t="shared" si="2"/>
        <v>8.9145254326166608E-3</v>
      </c>
      <c r="R20">
        <f>MIN(IF($P20&lt;0,H20,ROUND(H20*(1+$P20),0)),SUM('2026-27'!G20:J20))</f>
        <v>2010</v>
      </c>
      <c r="S20">
        <f>MIN(IF($P20&lt;0,R20,ROUND(R20*(1+$P20),0)),SUM('2027-28'!G20:J20))</f>
        <v>2028</v>
      </c>
      <c r="T20">
        <f>MIN(IF($P20&lt;0,S20,ROUND(S20*(1+$P20),0)),SUM('2028-29'!G20:J20))</f>
        <v>2046</v>
      </c>
    </row>
    <row r="21" spans="1:20">
      <c r="A21" s="3">
        <v>36</v>
      </c>
      <c r="B21" t="s">
        <v>38</v>
      </c>
      <c r="C21">
        <v>2987</v>
      </c>
      <c r="D21">
        <v>3025</v>
      </c>
      <c r="E21">
        <v>3008</v>
      </c>
      <c r="F21">
        <v>2951</v>
      </c>
      <c r="G21">
        <v>2938</v>
      </c>
      <c r="H21">
        <v>2894</v>
      </c>
      <c r="J21" s="97">
        <f t="shared" si="1"/>
        <v>1.2721794442584589E-2</v>
      </c>
      <c r="K21" s="97">
        <f t="shared" si="0"/>
        <v>-5.6198347107437874E-3</v>
      </c>
      <c r="L21" s="97">
        <f t="shared" si="0"/>
        <v>-1.8949468085106336E-2</v>
      </c>
      <c r="M21" s="97">
        <f t="shared" si="0"/>
        <v>-4.405286343612369E-3</v>
      </c>
      <c r="N21" s="97">
        <f t="shared" si="0"/>
        <v>-1.497617426820963E-2</v>
      </c>
      <c r="P21" s="97">
        <f t="shared" si="2"/>
        <v>-6.2269835955808487E-3</v>
      </c>
      <c r="R21">
        <f>MIN(IF($P21&lt;0,H21,ROUND(H21*(1+$P21),0)),SUM('2026-27'!G21:J21))</f>
        <v>2894</v>
      </c>
      <c r="S21">
        <f>MIN(IF($P21&lt;0,R21,ROUND(R21*(1+$P21),0)),SUM('2027-28'!G21:J21))</f>
        <v>2894</v>
      </c>
      <c r="T21">
        <f>MIN(IF($P21&lt;0,S21,ROUND(S21*(1+$P21),0)),SUM('2028-29'!G21:J21))</f>
        <v>2894</v>
      </c>
    </row>
    <row r="22" spans="1:20">
      <c r="A22" s="3">
        <v>37</v>
      </c>
      <c r="B22" t="s">
        <v>39</v>
      </c>
      <c r="C22">
        <v>615</v>
      </c>
      <c r="D22">
        <v>665</v>
      </c>
      <c r="E22">
        <v>639</v>
      </c>
      <c r="F22">
        <v>619</v>
      </c>
      <c r="G22">
        <v>589</v>
      </c>
      <c r="H22">
        <v>571</v>
      </c>
      <c r="J22" s="97">
        <f t="shared" si="1"/>
        <v>8.1300813008130079E-2</v>
      </c>
      <c r="K22" s="97">
        <f t="shared" si="0"/>
        <v>-3.9097744360902298E-2</v>
      </c>
      <c r="L22" s="97">
        <f t="shared" si="0"/>
        <v>-3.1298904538341166E-2</v>
      </c>
      <c r="M22" s="97">
        <f t="shared" si="0"/>
        <v>-4.8465266558966102E-2</v>
      </c>
      <c r="N22" s="97">
        <f t="shared" si="0"/>
        <v>-3.0560271646859039E-2</v>
      </c>
      <c r="P22" s="97">
        <f t="shared" si="2"/>
        <v>-1.4308943089430893E-2</v>
      </c>
      <c r="R22">
        <f>MIN(IF($P22&lt;0,H22,ROUND(H22*(1+$P22),0)),SUM('2026-27'!G22:J22))</f>
        <v>571</v>
      </c>
      <c r="S22">
        <f>MIN(IF($P22&lt;0,R22,ROUND(R22*(1+$P22),0)),SUM('2027-28'!G22:J22))</f>
        <v>571</v>
      </c>
      <c r="T22">
        <f>MIN(IF($P22&lt;0,S22,ROUND(S22*(1+$P22),0)),SUM('2028-29'!G22:J22))</f>
        <v>571</v>
      </c>
    </row>
    <row r="23" spans="1:20">
      <c r="A23" s="3">
        <v>38</v>
      </c>
      <c r="B23" t="s">
        <v>40</v>
      </c>
      <c r="C23">
        <v>243</v>
      </c>
      <c r="D23">
        <v>266</v>
      </c>
      <c r="E23">
        <v>255</v>
      </c>
      <c r="F23">
        <v>255</v>
      </c>
      <c r="G23">
        <v>242</v>
      </c>
      <c r="H23">
        <v>222</v>
      </c>
      <c r="J23" s="97">
        <f t="shared" si="1"/>
        <v>9.4650205761316775E-2</v>
      </c>
      <c r="K23" s="97">
        <f t="shared" si="0"/>
        <v>-4.1353383458646586E-2</v>
      </c>
      <c r="L23" s="97">
        <f t="shared" si="0"/>
        <v>0</v>
      </c>
      <c r="M23" s="97">
        <f t="shared" si="0"/>
        <v>-5.0980392156862786E-2</v>
      </c>
      <c r="N23" s="97">
        <f t="shared" si="0"/>
        <v>-8.2644628099173501E-2</v>
      </c>
      <c r="P23" s="97">
        <f t="shared" si="2"/>
        <v>-1.7283950617283959E-2</v>
      </c>
      <c r="R23">
        <f>MIN(IF($P23&lt;0,H23,ROUND(H23*(1+$P23),0)),SUM('2026-27'!G23:J23))</f>
        <v>222</v>
      </c>
      <c r="S23">
        <f>MIN(IF($P23&lt;0,R23,ROUND(R23*(1+$P23),0)),SUM('2027-28'!G23:J23))</f>
        <v>222</v>
      </c>
      <c r="T23">
        <f>MIN(IF($P23&lt;0,S23,ROUND(S23*(1+$P23),0)),SUM('2028-29'!G23:J23))</f>
        <v>222</v>
      </c>
    </row>
    <row r="24" spans="1:20">
      <c r="A24" s="3">
        <v>39</v>
      </c>
      <c r="B24" t="s">
        <v>41</v>
      </c>
      <c r="C24">
        <v>2091</v>
      </c>
      <c r="D24">
        <v>2154</v>
      </c>
      <c r="E24">
        <v>2161</v>
      </c>
      <c r="F24">
        <v>2109</v>
      </c>
      <c r="G24">
        <v>2065</v>
      </c>
      <c r="H24">
        <v>2043</v>
      </c>
      <c r="J24" s="97">
        <f t="shared" si="1"/>
        <v>3.0129124820659881E-2</v>
      </c>
      <c r="K24" s="97">
        <f t="shared" si="1"/>
        <v>3.2497678737233304E-3</v>
      </c>
      <c r="L24" s="97">
        <f t="shared" si="1"/>
        <v>-2.4062933826932031E-2</v>
      </c>
      <c r="M24" s="97">
        <f t="shared" si="1"/>
        <v>-2.0862968231389334E-2</v>
      </c>
      <c r="N24" s="97">
        <f t="shared" si="1"/>
        <v>-1.0653753026634405E-2</v>
      </c>
      <c r="P24" s="97">
        <f t="shared" si="2"/>
        <v>-4.5911047345767566E-3</v>
      </c>
      <c r="R24">
        <f>MIN(IF($P24&lt;0,H24,ROUND(H24*(1+$P24),0)),SUM('2026-27'!G24:J24))</f>
        <v>2043</v>
      </c>
      <c r="S24">
        <f>MIN(IF($P24&lt;0,R24,ROUND(R24*(1+$P24),0)),SUM('2027-28'!G24:J24))</f>
        <v>2043</v>
      </c>
      <c r="T24">
        <f>MIN(IF($P24&lt;0,S24,ROUND(S24*(1+$P24),0)),SUM('2028-29'!G24:J24))</f>
        <v>2043</v>
      </c>
    </row>
    <row r="25" spans="1:20">
      <c r="A25" s="3">
        <v>40</v>
      </c>
      <c r="B25" t="s">
        <v>42</v>
      </c>
      <c r="C25">
        <v>269</v>
      </c>
      <c r="D25">
        <v>299</v>
      </c>
      <c r="E25">
        <v>300</v>
      </c>
      <c r="F25">
        <v>289</v>
      </c>
      <c r="G25">
        <v>276</v>
      </c>
      <c r="H25">
        <v>267</v>
      </c>
      <c r="J25" s="97">
        <f t="shared" si="1"/>
        <v>0.11152416356877315</v>
      </c>
      <c r="K25" s="97">
        <f t="shared" si="1"/>
        <v>3.3444816053511683E-3</v>
      </c>
      <c r="L25" s="97">
        <f t="shared" si="1"/>
        <v>-3.6666666666666625E-2</v>
      </c>
      <c r="M25" s="97">
        <f t="shared" si="1"/>
        <v>-4.4982698961937739E-2</v>
      </c>
      <c r="N25" s="97">
        <f t="shared" si="1"/>
        <v>-3.2608695652173947E-2</v>
      </c>
      <c r="P25" s="97">
        <f t="shared" si="2"/>
        <v>-1.4869888475836479E-3</v>
      </c>
      <c r="R25">
        <f>MIN(IF($P25&lt;0,H25,ROUND(H25*(1+$P25),0)),SUM('2026-27'!G25:J25))</f>
        <v>267</v>
      </c>
      <c r="S25">
        <f>MIN(IF($P25&lt;0,R25,ROUND(R25*(1+$P25),0)),SUM('2027-28'!G25:J25))</f>
        <v>267</v>
      </c>
      <c r="T25">
        <f>MIN(IF($P25&lt;0,S25,ROUND(S25*(1+$P25),0)),SUM('2028-29'!G25:J25))</f>
        <v>267</v>
      </c>
    </row>
    <row r="26" spans="1:20">
      <c r="A26" s="3">
        <v>41</v>
      </c>
      <c r="B26" t="s">
        <v>43</v>
      </c>
      <c r="C26">
        <v>675</v>
      </c>
      <c r="D26">
        <v>701</v>
      </c>
      <c r="E26">
        <v>710</v>
      </c>
      <c r="F26">
        <v>648</v>
      </c>
      <c r="G26">
        <v>613</v>
      </c>
      <c r="H26">
        <v>628</v>
      </c>
      <c r="J26" s="97">
        <f t="shared" si="1"/>
        <v>3.8518518518518619E-2</v>
      </c>
      <c r="K26" s="97">
        <f t="shared" si="1"/>
        <v>1.2838801711840153E-2</v>
      </c>
      <c r="L26" s="97">
        <f t="shared" si="1"/>
        <v>-8.7323943661971826E-2</v>
      </c>
      <c r="M26" s="97">
        <f t="shared" si="1"/>
        <v>-5.4012345679012363E-2</v>
      </c>
      <c r="N26" s="97">
        <f t="shared" si="1"/>
        <v>2.4469820554649191E-2</v>
      </c>
      <c r="P26" s="97">
        <f t="shared" si="2"/>
        <v>-1.392592592592592E-2</v>
      </c>
      <c r="R26">
        <f>MIN(IF($P26&lt;0,H26,ROUND(H26*(1+$P26),0)),SUM('2026-27'!G26:J26))</f>
        <v>628</v>
      </c>
      <c r="S26">
        <f>MIN(IF($P26&lt;0,R26,ROUND(R26*(1+$P26),0)),SUM('2027-28'!G26:J26))</f>
        <v>628</v>
      </c>
      <c r="T26">
        <f>MIN(IF($P26&lt;0,S26,ROUND(S26*(1+$P26),0)),SUM('2028-29'!G26:J26))</f>
        <v>628</v>
      </c>
    </row>
    <row r="27" spans="1:20">
      <c r="A27" s="3">
        <v>42</v>
      </c>
      <c r="B27" t="s">
        <v>44</v>
      </c>
      <c r="C27">
        <v>1314</v>
      </c>
      <c r="D27">
        <v>1329</v>
      </c>
      <c r="E27">
        <v>1355</v>
      </c>
      <c r="F27">
        <v>1390</v>
      </c>
      <c r="G27">
        <v>1389</v>
      </c>
      <c r="H27">
        <v>1387</v>
      </c>
      <c r="J27" s="97">
        <f t="shared" si="1"/>
        <v>1.1415525114155223E-2</v>
      </c>
      <c r="K27" s="97">
        <f t="shared" si="1"/>
        <v>1.9563581640331007E-2</v>
      </c>
      <c r="L27" s="97">
        <f t="shared" si="1"/>
        <v>2.583025830258312E-2</v>
      </c>
      <c r="M27" s="97">
        <f t="shared" si="1"/>
        <v>-7.1942446043160579E-4</v>
      </c>
      <c r="N27" s="97">
        <f t="shared" si="1"/>
        <v>-1.4398848092153083E-3</v>
      </c>
      <c r="P27" s="97">
        <f t="shared" si="2"/>
        <v>1.1111111111111117E-2</v>
      </c>
      <c r="R27">
        <f>MIN(IF($P27&lt;0,H27,ROUND(H27*(1+$P27),0)),SUM('2026-27'!G27:J27))</f>
        <v>1402</v>
      </c>
      <c r="S27">
        <f>MIN(IF($P27&lt;0,R27,ROUND(R27*(1+$P27),0)),SUM('2027-28'!G27:J27))</f>
        <v>1418</v>
      </c>
      <c r="T27">
        <f>MIN(IF($P27&lt;0,S27,ROUND(S27*(1+$P27),0)),SUM('2028-29'!G27:J27))</f>
        <v>1434</v>
      </c>
    </row>
    <row r="28" spans="1:20">
      <c r="A28" s="3">
        <v>43</v>
      </c>
      <c r="B28" t="s">
        <v>45</v>
      </c>
      <c r="C28">
        <v>1243</v>
      </c>
      <c r="D28">
        <v>1263</v>
      </c>
      <c r="E28">
        <v>1232</v>
      </c>
      <c r="F28">
        <v>1274</v>
      </c>
      <c r="G28">
        <v>1240</v>
      </c>
      <c r="H28">
        <v>1238</v>
      </c>
      <c r="J28" s="97">
        <f t="shared" si="1"/>
        <v>1.6090104585679832E-2</v>
      </c>
      <c r="K28" s="97">
        <f t="shared" si="1"/>
        <v>-2.4544734758511488E-2</v>
      </c>
      <c r="L28" s="97">
        <f t="shared" si="1"/>
        <v>3.4090909090909172E-2</v>
      </c>
      <c r="M28" s="97">
        <f t="shared" si="1"/>
        <v>-2.6687598116169498E-2</v>
      </c>
      <c r="N28" s="97">
        <f t="shared" si="1"/>
        <v>-1.612903225806428E-3</v>
      </c>
      <c r="P28" s="97">
        <f t="shared" si="2"/>
        <v>-8.045052292839916E-4</v>
      </c>
      <c r="R28">
        <f>MIN(IF($P28&lt;0,H28,ROUND(H28*(1+$P28),0)),SUM('2026-27'!G28:J28))</f>
        <v>1238</v>
      </c>
      <c r="S28">
        <f>MIN(IF($P28&lt;0,R28,ROUND(R28*(1+$P28),0)),SUM('2027-28'!G28:J28))</f>
        <v>1238</v>
      </c>
      <c r="T28">
        <f>MIN(IF($P28&lt;0,S28,ROUND(S28*(1+$P28),0)),SUM('2028-29'!G28:J28))</f>
        <v>1238</v>
      </c>
    </row>
    <row r="29" spans="1:20">
      <c r="A29" s="3">
        <v>44</v>
      </c>
      <c r="B29" t="s">
        <v>46</v>
      </c>
      <c r="C29">
        <v>603</v>
      </c>
      <c r="D29">
        <v>653</v>
      </c>
      <c r="E29">
        <v>634</v>
      </c>
      <c r="F29">
        <v>632</v>
      </c>
      <c r="G29">
        <v>602</v>
      </c>
      <c r="H29">
        <v>604</v>
      </c>
      <c r="J29" s="97">
        <f t="shared" si="1"/>
        <v>8.2918739635157612E-2</v>
      </c>
      <c r="K29" s="97">
        <f t="shared" si="1"/>
        <v>-2.9096477794793296E-2</v>
      </c>
      <c r="L29" s="97">
        <f t="shared" si="1"/>
        <v>-3.154574132492094E-3</v>
      </c>
      <c r="M29" s="97">
        <f t="shared" si="1"/>
        <v>-4.7468354430379778E-2</v>
      </c>
      <c r="N29" s="97">
        <f t="shared" si="1"/>
        <v>3.3222591362125353E-3</v>
      </c>
      <c r="P29" s="97">
        <f t="shared" si="2"/>
        <v>3.3167495854065089E-4</v>
      </c>
      <c r="R29">
        <f>MIN(IF($P29&lt;0,H29,ROUND(H29*(1+$P29),0)),SUM('2026-27'!G29:J29))</f>
        <v>604</v>
      </c>
      <c r="S29">
        <f>MIN(IF($P29&lt;0,R29,ROUND(R29*(1+$P29),0)),SUM('2027-28'!G29:J29))</f>
        <v>604</v>
      </c>
      <c r="T29">
        <f>MIN(IF($P29&lt;0,S29,ROUND(S29*(1+$P29),0)),SUM('2028-29'!G29:J29))</f>
        <v>604</v>
      </c>
    </row>
    <row r="30" spans="1:20">
      <c r="A30" s="3">
        <v>45</v>
      </c>
      <c r="B30" t="s">
        <v>47</v>
      </c>
      <c r="C30">
        <v>115</v>
      </c>
      <c r="D30">
        <v>112</v>
      </c>
      <c r="E30">
        <v>127</v>
      </c>
      <c r="F30">
        <v>114</v>
      </c>
      <c r="G30">
        <v>120</v>
      </c>
      <c r="H30">
        <v>122</v>
      </c>
      <c r="J30" s="97">
        <f t="shared" si="1"/>
        <v>-2.6086956521739091E-2</v>
      </c>
      <c r="K30" s="97">
        <f t="shared" si="1"/>
        <v>0.1339285714285714</v>
      </c>
      <c r="L30" s="97">
        <f t="shared" si="1"/>
        <v>-0.10236220472440949</v>
      </c>
      <c r="M30" s="97">
        <f t="shared" si="1"/>
        <v>5.2631578947368363E-2</v>
      </c>
      <c r="N30" s="97">
        <f t="shared" si="1"/>
        <v>1.6666666666666607E-2</v>
      </c>
      <c r="P30" s="97">
        <f t="shared" si="2"/>
        <v>1.217391304347828E-2</v>
      </c>
      <c r="R30">
        <f>MIN(IF($P30&lt;0,H30,ROUND(H30*(1+$P30),0)),SUM('2026-27'!G30:J30))</f>
        <v>123</v>
      </c>
      <c r="S30">
        <f>MIN(IF($P30&lt;0,R30,ROUND(R30*(1+$P30),0)),SUM('2027-28'!G30:J30))</f>
        <v>124</v>
      </c>
      <c r="T30">
        <f>MIN(IF($P30&lt;0,S30,ROUND(S30*(1+$P30),0)),SUM('2028-29'!G30:J30))</f>
        <v>126</v>
      </c>
    </row>
    <row r="31" spans="1:20">
      <c r="A31" s="3">
        <v>46</v>
      </c>
      <c r="B31" t="s">
        <v>48</v>
      </c>
      <c r="C31">
        <v>661</v>
      </c>
      <c r="D31">
        <v>649</v>
      </c>
      <c r="E31">
        <v>668</v>
      </c>
      <c r="F31">
        <v>675</v>
      </c>
      <c r="G31">
        <v>668</v>
      </c>
      <c r="H31">
        <v>669</v>
      </c>
      <c r="J31" s="97">
        <f t="shared" si="1"/>
        <v>-1.8154311649016597E-2</v>
      </c>
      <c r="K31" s="97">
        <f t="shared" si="1"/>
        <v>2.9275808936825909E-2</v>
      </c>
      <c r="L31" s="97">
        <f t="shared" si="1"/>
        <v>1.0479041916167775E-2</v>
      </c>
      <c r="M31" s="97">
        <f t="shared" si="1"/>
        <v>-1.0370370370370363E-2</v>
      </c>
      <c r="N31" s="97">
        <f t="shared" si="1"/>
        <v>1.4970059880239361E-3</v>
      </c>
      <c r="P31" s="97">
        <f t="shared" si="2"/>
        <v>2.4205748865355316E-3</v>
      </c>
      <c r="R31">
        <f>MIN(IF($P31&lt;0,H31,ROUND(H31*(1+$P31),0)),SUM('2026-27'!G31:J31))</f>
        <v>671</v>
      </c>
      <c r="S31">
        <f>MIN(IF($P31&lt;0,R31,ROUND(R31*(1+$P31),0)),SUM('2027-28'!G31:J31))</f>
        <v>673</v>
      </c>
      <c r="T31">
        <f>MIN(IF($P31&lt;0,S31,ROUND(S31*(1+$P31),0)),SUM('2028-29'!G31:J31))</f>
        <v>675</v>
      </c>
    </row>
    <row r="32" spans="1:20">
      <c r="A32" s="3">
        <v>47</v>
      </c>
      <c r="B32" t="s">
        <v>49</v>
      </c>
      <c r="C32">
        <v>254</v>
      </c>
      <c r="D32">
        <v>270</v>
      </c>
      <c r="E32">
        <v>403</v>
      </c>
      <c r="F32">
        <v>372</v>
      </c>
      <c r="G32">
        <v>366</v>
      </c>
      <c r="H32">
        <v>466</v>
      </c>
      <c r="J32" s="97">
        <f t="shared" si="1"/>
        <v>6.2992125984252079E-2</v>
      </c>
      <c r="K32" s="97">
        <f t="shared" si="1"/>
        <v>0.49259259259259269</v>
      </c>
      <c r="L32" s="97">
        <f t="shared" si="1"/>
        <v>-7.6923076923076872E-2</v>
      </c>
      <c r="M32" s="97">
        <f t="shared" si="1"/>
        <v>-1.6129032258064502E-2</v>
      </c>
      <c r="N32" s="97">
        <f t="shared" si="1"/>
        <v>0.27322404371584708</v>
      </c>
      <c r="P32" s="97">
        <f t="shared" si="2"/>
        <v>0.16692913385826774</v>
      </c>
      <c r="R32">
        <f>MIN(IF($P32&lt;0,H32,ROUND(H32*(1+$P32),0)),SUM('2026-27'!G32:J32))</f>
        <v>544</v>
      </c>
      <c r="S32">
        <f>MIN(IF($P32&lt;0,R32,ROUND(R32*(1+$P32),0)),SUM('2027-28'!G32:J32))</f>
        <v>635</v>
      </c>
      <c r="T32">
        <f>MIN(IF($P32&lt;0,S32,ROUND(S32*(1+$P32),0)),SUM('2028-29'!G32:J32))</f>
        <v>741</v>
      </c>
    </row>
    <row r="33" spans="1:20">
      <c r="A33" s="3">
        <v>48</v>
      </c>
      <c r="B33" t="s">
        <v>50</v>
      </c>
      <c r="C33">
        <v>593</v>
      </c>
      <c r="D33">
        <v>538</v>
      </c>
      <c r="E33">
        <v>537</v>
      </c>
      <c r="F33">
        <v>568</v>
      </c>
      <c r="G33">
        <v>547</v>
      </c>
      <c r="H33">
        <v>517</v>
      </c>
      <c r="J33" s="97">
        <f t="shared" si="1"/>
        <v>-9.2748735244519431E-2</v>
      </c>
      <c r="K33" s="97">
        <f t="shared" si="1"/>
        <v>-1.8587360594795044E-3</v>
      </c>
      <c r="L33" s="97">
        <f t="shared" si="1"/>
        <v>5.7728119180633142E-2</v>
      </c>
      <c r="M33" s="97">
        <f t="shared" si="1"/>
        <v>-3.6971830985915499E-2</v>
      </c>
      <c r="N33" s="97">
        <f t="shared" si="1"/>
        <v>-5.4844606946983565E-2</v>
      </c>
      <c r="P33" s="97">
        <f t="shared" si="2"/>
        <v>-2.5632377740303535E-2</v>
      </c>
      <c r="R33">
        <f>MIN(IF($P33&lt;0,H33,ROUND(H33*(1+$P33),0)),SUM('2026-27'!G33:J33))</f>
        <v>517</v>
      </c>
      <c r="S33">
        <f>MIN(IF($P33&lt;0,R33,ROUND(R33*(1+$P33),0)),SUM('2027-28'!G33:J33))</f>
        <v>517</v>
      </c>
      <c r="T33">
        <f>MIN(IF($P33&lt;0,S33,ROUND(S33*(1+$P33),0)),SUM('2028-29'!G33:J33))</f>
        <v>517</v>
      </c>
    </row>
    <row r="34" spans="1:20">
      <c r="A34" s="3">
        <v>49</v>
      </c>
      <c r="B34" t="s">
        <v>51</v>
      </c>
      <c r="C34">
        <v>118</v>
      </c>
      <c r="D34">
        <v>112</v>
      </c>
      <c r="E34">
        <v>128</v>
      </c>
      <c r="F34">
        <v>116</v>
      </c>
      <c r="G34">
        <v>108</v>
      </c>
      <c r="H34">
        <v>104</v>
      </c>
      <c r="J34" s="97">
        <f t="shared" si="1"/>
        <v>-5.084745762711862E-2</v>
      </c>
      <c r="K34" s="97">
        <f t="shared" si="1"/>
        <v>0.14285714285714279</v>
      </c>
      <c r="L34" s="97">
        <f t="shared" si="1"/>
        <v>-9.375E-2</v>
      </c>
      <c r="M34" s="97">
        <f t="shared" si="1"/>
        <v>-6.8965517241379337E-2</v>
      </c>
      <c r="N34" s="97">
        <f t="shared" si="1"/>
        <v>-3.703703703703709E-2</v>
      </c>
      <c r="P34" s="97">
        <f t="shared" si="2"/>
        <v>-2.3728813559322038E-2</v>
      </c>
      <c r="R34">
        <f>MIN(IF($P34&lt;0,H34,ROUND(H34*(1+$P34),0)),SUM('2026-27'!G34:J34))</f>
        <v>104</v>
      </c>
      <c r="S34">
        <f>MIN(IF($P34&lt;0,R34,ROUND(R34*(1+$P34),0)),SUM('2027-28'!G34:J34))</f>
        <v>104</v>
      </c>
      <c r="T34">
        <f>MIN(IF($P34&lt;0,S34,ROUND(S34*(1+$P34),0)),SUM('2028-29'!G34:J34))</f>
        <v>104</v>
      </c>
    </row>
    <row r="35" spans="1:20">
      <c r="A35" s="3">
        <v>50</v>
      </c>
      <c r="B35" t="s">
        <v>52</v>
      </c>
      <c r="C35">
        <v>286</v>
      </c>
      <c r="D35">
        <v>291</v>
      </c>
      <c r="E35">
        <v>297</v>
      </c>
      <c r="F35">
        <v>287</v>
      </c>
      <c r="G35">
        <v>298</v>
      </c>
      <c r="H35">
        <v>312</v>
      </c>
      <c r="J35" s="97">
        <f t="shared" si="1"/>
        <v>1.7482517482517501E-2</v>
      </c>
      <c r="K35" s="97">
        <f t="shared" si="1"/>
        <v>2.0618556701030855E-2</v>
      </c>
      <c r="L35" s="97">
        <f t="shared" si="1"/>
        <v>-3.3670033670033628E-2</v>
      </c>
      <c r="M35" s="97">
        <f t="shared" si="1"/>
        <v>3.8327526132404088E-2</v>
      </c>
      <c r="N35" s="97">
        <f t="shared" si="1"/>
        <v>4.6979865771812124E-2</v>
      </c>
      <c r="P35" s="97">
        <f t="shared" si="2"/>
        <v>1.8181818181818167E-2</v>
      </c>
      <c r="R35">
        <f>MIN(IF($P35&lt;0,H35,ROUND(H35*(1+$P35),0)),SUM('2026-27'!G35:J35))</f>
        <v>318</v>
      </c>
      <c r="S35">
        <f>MIN(IF($P35&lt;0,R35,ROUND(R35*(1+$P35),0)),SUM('2027-28'!G35:J35))</f>
        <v>324</v>
      </c>
      <c r="T35">
        <f>MIN(IF($P35&lt;0,S35,ROUND(S35*(1+$P35),0)),SUM('2028-29'!G35:J35))</f>
        <v>330</v>
      </c>
    </row>
    <row r="36" spans="1:20">
      <c r="A36" s="3">
        <v>51</v>
      </c>
      <c r="B36" t="s">
        <v>53</v>
      </c>
      <c r="C36">
        <v>342</v>
      </c>
      <c r="D36">
        <v>355</v>
      </c>
      <c r="E36">
        <v>359</v>
      </c>
      <c r="F36">
        <v>357</v>
      </c>
      <c r="G36">
        <v>375</v>
      </c>
      <c r="H36">
        <v>359</v>
      </c>
      <c r="J36" s="97">
        <f t="shared" si="1"/>
        <v>3.8011695906432719E-2</v>
      </c>
      <c r="K36" s="97">
        <f t="shared" si="1"/>
        <v>1.1267605633802802E-2</v>
      </c>
      <c r="L36" s="97">
        <f t="shared" si="1"/>
        <v>-5.5710306406685506E-3</v>
      </c>
      <c r="M36" s="97">
        <f t="shared" si="1"/>
        <v>5.0420168067226934E-2</v>
      </c>
      <c r="N36" s="97">
        <f t="shared" si="1"/>
        <v>-4.2666666666666631E-2</v>
      </c>
      <c r="P36" s="97">
        <f t="shared" si="2"/>
        <v>9.9415204678362738E-3</v>
      </c>
      <c r="R36">
        <f>MIN(IF($P36&lt;0,H36,ROUND(H36*(1+$P36),0)),SUM('2026-27'!G36:J36))</f>
        <v>363</v>
      </c>
      <c r="S36">
        <f>MIN(IF($P36&lt;0,R36,ROUND(R36*(1+$P36),0)),SUM('2027-28'!G36:J36))</f>
        <v>367</v>
      </c>
      <c r="T36">
        <f>MIN(IF($P36&lt;0,S36,ROUND(S36*(1+$P36),0)),SUM('2028-29'!G36:J36))</f>
        <v>371</v>
      </c>
    </row>
    <row r="37" spans="1:20">
      <c r="A37" s="3">
        <v>52</v>
      </c>
      <c r="B37" t="s">
        <v>54</v>
      </c>
      <c r="C37">
        <v>1154</v>
      </c>
      <c r="D37">
        <v>1158</v>
      </c>
      <c r="E37">
        <v>1134</v>
      </c>
      <c r="F37">
        <v>1115</v>
      </c>
      <c r="G37">
        <v>1109</v>
      </c>
      <c r="H37">
        <v>1100</v>
      </c>
      <c r="J37" s="97">
        <f t="shared" si="1"/>
        <v>3.4662045060658286E-3</v>
      </c>
      <c r="K37" s="97">
        <f t="shared" si="1"/>
        <v>-2.0725388601036232E-2</v>
      </c>
      <c r="L37" s="97">
        <f t="shared" si="1"/>
        <v>-1.6754850088183448E-2</v>
      </c>
      <c r="M37" s="97">
        <f t="shared" si="1"/>
        <v>-5.3811659192825045E-3</v>
      </c>
      <c r="N37" s="97">
        <f t="shared" si="1"/>
        <v>-8.1154192966637062E-3</v>
      </c>
      <c r="P37" s="97">
        <f t="shared" si="2"/>
        <v>-9.3587521663778261E-3</v>
      </c>
      <c r="R37">
        <f>MIN(IF($P37&lt;0,H37,ROUND(H37*(1+$P37),0)),SUM('2026-27'!G37:J37))</f>
        <v>1100</v>
      </c>
      <c r="S37">
        <f>MIN(IF($P37&lt;0,R37,ROUND(R37*(1+$P37),0)),SUM('2027-28'!G37:J37))</f>
        <v>1100</v>
      </c>
      <c r="T37">
        <f>MIN(IF($P37&lt;0,S37,ROUND(S37*(1+$P37),0)),SUM('2028-29'!G37:J37))</f>
        <v>1100</v>
      </c>
    </row>
    <row r="38" spans="1:20">
      <c r="A38" s="3">
        <v>53</v>
      </c>
      <c r="B38" t="s">
        <v>55</v>
      </c>
      <c r="C38">
        <v>455</v>
      </c>
      <c r="D38">
        <v>457</v>
      </c>
      <c r="E38">
        <v>466</v>
      </c>
      <c r="F38">
        <v>461</v>
      </c>
      <c r="G38">
        <v>469</v>
      </c>
      <c r="H38">
        <v>473</v>
      </c>
      <c r="J38" s="97">
        <f t="shared" si="1"/>
        <v>4.39560439560438E-3</v>
      </c>
      <c r="K38" s="97">
        <f t="shared" si="1"/>
        <v>1.9693654266958349E-2</v>
      </c>
      <c r="L38" s="97">
        <f t="shared" si="1"/>
        <v>-1.0729613733905574E-2</v>
      </c>
      <c r="M38" s="97">
        <f t="shared" si="1"/>
        <v>1.7353579175704903E-2</v>
      </c>
      <c r="N38" s="97">
        <f t="shared" si="1"/>
        <v>8.5287846481876262E-3</v>
      </c>
      <c r="P38" s="97">
        <f t="shared" si="2"/>
        <v>7.9120879120879277E-3</v>
      </c>
      <c r="R38">
        <f>MIN(IF($P38&lt;0,H38,ROUND(H38*(1+$P38),0)),SUM('2026-27'!G38:J38))</f>
        <v>477</v>
      </c>
      <c r="S38">
        <f>MIN(IF($P38&lt;0,R38,ROUND(R38*(1+$P38),0)),SUM('2027-28'!G38:J38))</f>
        <v>481</v>
      </c>
      <c r="T38">
        <f>MIN(IF($P38&lt;0,S38,ROUND(S38*(1+$P38),0)),SUM('2028-29'!G38:J38))</f>
        <v>485</v>
      </c>
    </row>
    <row r="39" spans="1:20">
      <c r="A39" s="3">
        <v>54</v>
      </c>
      <c r="B39" t="s">
        <v>56</v>
      </c>
      <c r="C39">
        <v>527</v>
      </c>
      <c r="D39">
        <v>530</v>
      </c>
      <c r="E39">
        <v>551</v>
      </c>
      <c r="F39">
        <v>541</v>
      </c>
      <c r="G39">
        <v>522</v>
      </c>
      <c r="H39">
        <v>503</v>
      </c>
      <c r="J39" s="97">
        <f t="shared" si="1"/>
        <v>5.6925996204932883E-3</v>
      </c>
      <c r="K39" s="97">
        <f t="shared" si="1"/>
        <v>3.9622641509434064E-2</v>
      </c>
      <c r="L39" s="97">
        <f t="shared" si="1"/>
        <v>-1.814882032667875E-2</v>
      </c>
      <c r="M39" s="97">
        <f t="shared" si="1"/>
        <v>-3.512014787430684E-2</v>
      </c>
      <c r="N39" s="97">
        <f t="shared" si="1"/>
        <v>-3.6398467432950166E-2</v>
      </c>
      <c r="P39" s="97">
        <f t="shared" si="2"/>
        <v>-9.1081593927893716E-3</v>
      </c>
      <c r="R39">
        <f>MIN(IF($P39&lt;0,H39,ROUND(H39*(1+$P39),0)),SUM('2026-27'!G39:J39))</f>
        <v>503</v>
      </c>
      <c r="S39">
        <f>MIN(IF($P39&lt;0,R39,ROUND(R39*(1+$P39),0)),SUM('2027-28'!G39:J39))</f>
        <v>503</v>
      </c>
      <c r="T39">
        <f>MIN(IF($P39&lt;0,S39,ROUND(S39*(1+$P39),0)),SUM('2028-29'!G39:J39))</f>
        <v>503</v>
      </c>
    </row>
    <row r="40" spans="1:20">
      <c r="A40" s="3">
        <v>57</v>
      </c>
      <c r="B40" t="s">
        <v>57</v>
      </c>
      <c r="C40">
        <v>3601</v>
      </c>
      <c r="D40">
        <v>3797</v>
      </c>
      <c r="E40">
        <v>3851</v>
      </c>
      <c r="F40">
        <v>3858</v>
      </c>
      <c r="G40">
        <v>3920</v>
      </c>
      <c r="H40">
        <v>3914</v>
      </c>
      <c r="J40" s="97">
        <f t="shared" si="1"/>
        <v>5.4429325187447919E-2</v>
      </c>
      <c r="K40" s="97">
        <f t="shared" si="1"/>
        <v>1.4221754016328747E-2</v>
      </c>
      <c r="L40" s="97">
        <f t="shared" si="1"/>
        <v>1.8177096857958652E-3</v>
      </c>
      <c r="M40" s="97">
        <f t="shared" si="1"/>
        <v>1.6070502851218249E-2</v>
      </c>
      <c r="N40" s="97">
        <f t="shared" si="1"/>
        <v>-1.530612244897922E-3</v>
      </c>
      <c r="P40" s="97">
        <f t="shared" si="2"/>
        <v>1.7384059983337963E-2</v>
      </c>
      <c r="R40">
        <f>MIN(IF($P40&lt;0,H40,ROUND(H40*(1+$P40),0)),SUM('2026-27'!G40:J40))</f>
        <v>3982</v>
      </c>
      <c r="S40">
        <f>MIN(IF($P40&lt;0,R40,ROUND(R40*(1+$P40),0)),SUM('2027-28'!G40:J40))</f>
        <v>4051</v>
      </c>
      <c r="T40">
        <f>MIN(IF($P40&lt;0,S40,ROUND(S40*(1+$P40),0)),SUM('2028-29'!G40:J40))</f>
        <v>4121</v>
      </c>
    </row>
    <row r="41" spans="1:20">
      <c r="A41" s="3">
        <v>58</v>
      </c>
      <c r="B41" t="s">
        <v>58</v>
      </c>
      <c r="C41">
        <v>793</v>
      </c>
      <c r="D41">
        <v>853</v>
      </c>
      <c r="E41">
        <v>820</v>
      </c>
      <c r="F41">
        <v>818</v>
      </c>
      <c r="G41">
        <v>810</v>
      </c>
      <c r="H41">
        <v>777</v>
      </c>
      <c r="J41" s="97">
        <f t="shared" si="1"/>
        <v>7.5662042875157542E-2</v>
      </c>
      <c r="K41" s="97">
        <f t="shared" si="1"/>
        <v>-3.86869871043376E-2</v>
      </c>
      <c r="L41" s="97">
        <f t="shared" si="1"/>
        <v>-2.4390243902439046E-3</v>
      </c>
      <c r="M41" s="97">
        <f t="shared" si="1"/>
        <v>-9.7799511002445438E-3</v>
      </c>
      <c r="N41" s="97">
        <f t="shared" si="1"/>
        <v>-4.0740740740740744E-2</v>
      </c>
      <c r="P41" s="97">
        <f t="shared" si="2"/>
        <v>-4.0353089533417428E-3</v>
      </c>
      <c r="R41">
        <f>MIN(IF($P41&lt;0,H41,ROUND(H41*(1+$P41),0)),SUM('2026-27'!G41:J41))</f>
        <v>777</v>
      </c>
      <c r="S41">
        <f>MIN(IF($P41&lt;0,R41,ROUND(R41*(1+$P41),0)),SUM('2027-28'!G41:J41))</f>
        <v>777</v>
      </c>
      <c r="T41">
        <f>MIN(IF($P41&lt;0,S41,ROUND(S41*(1+$P41),0)),SUM('2028-29'!G41:J41))</f>
        <v>777</v>
      </c>
    </row>
    <row r="42" spans="1:20">
      <c r="A42" s="3">
        <v>59</v>
      </c>
      <c r="B42" t="s">
        <v>59</v>
      </c>
      <c r="C42">
        <v>1144</v>
      </c>
      <c r="D42">
        <v>1186</v>
      </c>
      <c r="E42">
        <v>1191</v>
      </c>
      <c r="F42">
        <v>1178</v>
      </c>
      <c r="G42">
        <v>1153</v>
      </c>
      <c r="H42">
        <v>1170</v>
      </c>
      <c r="J42" s="97">
        <f t="shared" si="1"/>
        <v>3.6713286713286664E-2</v>
      </c>
      <c r="K42" s="97">
        <f t="shared" si="1"/>
        <v>4.2158516020236458E-3</v>
      </c>
      <c r="L42" s="97">
        <f t="shared" si="1"/>
        <v>-1.0915197313182246E-2</v>
      </c>
      <c r="M42" s="97">
        <f t="shared" si="1"/>
        <v>-2.1222410865874397E-2</v>
      </c>
      <c r="N42" s="97">
        <f t="shared" si="1"/>
        <v>1.4744145706851786E-2</v>
      </c>
      <c r="P42" s="97">
        <f t="shared" si="2"/>
        <v>4.5454545454545418E-3</v>
      </c>
      <c r="R42">
        <f>MIN(IF($P42&lt;0,H42,ROUND(H42*(1+$P42),0)),SUM('2026-27'!G42:J42))</f>
        <v>1175</v>
      </c>
      <c r="S42">
        <f>MIN(IF($P42&lt;0,R42,ROUND(R42*(1+$P42),0)),SUM('2027-28'!G42:J42))</f>
        <v>1180</v>
      </c>
      <c r="T42">
        <f>MIN(IF($P42&lt;0,S42,ROUND(S42*(1+$P42),0)),SUM('2028-29'!G42:J42))</f>
        <v>1185</v>
      </c>
    </row>
    <row r="43" spans="1:20">
      <c r="A43" s="3">
        <v>60</v>
      </c>
      <c r="B43" t="s">
        <v>60</v>
      </c>
      <c r="C43">
        <v>1129</v>
      </c>
      <c r="D43">
        <v>1200</v>
      </c>
      <c r="E43">
        <v>1267</v>
      </c>
      <c r="F43">
        <v>1301</v>
      </c>
      <c r="G43">
        <v>1313</v>
      </c>
      <c r="H43">
        <v>1345</v>
      </c>
      <c r="J43" s="97">
        <f t="shared" si="1"/>
        <v>6.2887511071744839E-2</v>
      </c>
      <c r="K43" s="97">
        <f t="shared" si="1"/>
        <v>5.5833333333333401E-2</v>
      </c>
      <c r="L43" s="97">
        <f t="shared" si="1"/>
        <v>2.6835043409628945E-2</v>
      </c>
      <c r="M43" s="97">
        <f t="shared" si="1"/>
        <v>9.2236740968485442E-3</v>
      </c>
      <c r="N43" s="97">
        <f t="shared" si="1"/>
        <v>2.437166793602441E-2</v>
      </c>
      <c r="P43" s="97">
        <f t="shared" si="2"/>
        <v>3.8263950398582838E-2</v>
      </c>
      <c r="R43">
        <f>MIN(IF($P43&lt;0,H43,ROUND(H43*(1+$P43),0)),SUM('2026-27'!G43:J43))</f>
        <v>1396</v>
      </c>
      <c r="S43">
        <f>MIN(IF($P43&lt;0,R43,ROUND(R43*(1+$P43),0)),SUM('2027-28'!G43:J43))</f>
        <v>1449</v>
      </c>
      <c r="T43">
        <f>MIN(IF($P43&lt;0,S43,ROUND(S43*(1+$P43),0)),SUM('2028-29'!G43:J43))</f>
        <v>1504</v>
      </c>
    </row>
    <row r="44" spans="1:20">
      <c r="A44" s="3">
        <v>61</v>
      </c>
      <c r="B44" t="s">
        <v>61</v>
      </c>
      <c r="C44">
        <v>1354</v>
      </c>
      <c r="D44">
        <v>1454</v>
      </c>
      <c r="E44">
        <v>1474</v>
      </c>
      <c r="F44">
        <v>1518</v>
      </c>
      <c r="G44">
        <v>1482</v>
      </c>
      <c r="H44">
        <v>1466</v>
      </c>
      <c r="J44" s="97">
        <f t="shared" si="1"/>
        <v>7.3855243722304342E-2</v>
      </c>
      <c r="K44" s="97">
        <f t="shared" si="1"/>
        <v>1.3755158184319161E-2</v>
      </c>
      <c r="L44" s="97">
        <f t="shared" si="1"/>
        <v>2.9850746268656803E-2</v>
      </c>
      <c r="M44" s="97">
        <f t="shared" si="1"/>
        <v>-2.371541501976282E-2</v>
      </c>
      <c r="N44" s="97">
        <f t="shared" si="1"/>
        <v>-1.0796221322537103E-2</v>
      </c>
      <c r="P44" s="97">
        <f t="shared" si="2"/>
        <v>1.6543574593796163E-2</v>
      </c>
      <c r="R44">
        <f>MIN(IF($P44&lt;0,H44,ROUND(H44*(1+$P44),0)),SUM('2026-27'!G44:J44))</f>
        <v>1490</v>
      </c>
      <c r="S44">
        <f>MIN(IF($P44&lt;0,R44,ROUND(R44*(1+$P44),0)),SUM('2027-28'!G44:J44))</f>
        <v>1515</v>
      </c>
      <c r="T44">
        <f>MIN(IF($P44&lt;0,S44,ROUND(S44*(1+$P44),0)),SUM('2028-29'!G44:J44))</f>
        <v>1540</v>
      </c>
    </row>
    <row r="45" spans="1:20">
      <c r="A45" s="3">
        <v>62</v>
      </c>
      <c r="B45" t="s">
        <v>62</v>
      </c>
      <c r="C45">
        <v>1183</v>
      </c>
      <c r="D45">
        <v>1221</v>
      </c>
      <c r="E45">
        <v>1235</v>
      </c>
      <c r="F45">
        <v>1243</v>
      </c>
      <c r="G45">
        <v>1286</v>
      </c>
      <c r="H45">
        <v>1302</v>
      </c>
      <c r="J45" s="97">
        <f t="shared" si="1"/>
        <v>3.2121724429416743E-2</v>
      </c>
      <c r="K45" s="97">
        <f t="shared" si="1"/>
        <v>1.146601146601145E-2</v>
      </c>
      <c r="L45" s="97">
        <f t="shared" si="1"/>
        <v>6.4777327935223727E-3</v>
      </c>
      <c r="M45" s="97">
        <f t="shared" si="1"/>
        <v>3.4593724859211639E-2</v>
      </c>
      <c r="N45" s="97">
        <f t="shared" si="1"/>
        <v>1.2441679626749691E-2</v>
      </c>
      <c r="P45" s="97">
        <f t="shared" si="2"/>
        <v>2.0118343195266286E-2</v>
      </c>
      <c r="R45">
        <f>MIN(IF($P45&lt;0,H45,ROUND(H45*(1+$P45),0)),SUM('2026-27'!G45:J45))</f>
        <v>1328</v>
      </c>
      <c r="S45">
        <f>MIN(IF($P45&lt;0,R45,ROUND(R45*(1+$P45),0)),SUM('2027-28'!G45:J45))</f>
        <v>1355</v>
      </c>
      <c r="T45">
        <f>MIN(IF($P45&lt;0,S45,ROUND(S45*(1+$P45),0)),SUM('2028-29'!G45:J45))</f>
        <v>1382</v>
      </c>
    </row>
    <row r="46" spans="1:20">
      <c r="A46" s="3">
        <v>63</v>
      </c>
      <c r="B46" t="s">
        <v>63</v>
      </c>
      <c r="C46">
        <v>601</v>
      </c>
      <c r="D46">
        <v>621</v>
      </c>
      <c r="E46">
        <v>600</v>
      </c>
      <c r="F46">
        <v>594</v>
      </c>
      <c r="G46">
        <v>621</v>
      </c>
      <c r="H46">
        <v>625</v>
      </c>
      <c r="J46" s="97">
        <f t="shared" si="1"/>
        <v>3.3277870216306127E-2</v>
      </c>
      <c r="K46" s="97">
        <f t="shared" si="1"/>
        <v>-3.3816425120772986E-2</v>
      </c>
      <c r="L46" s="97">
        <f t="shared" si="1"/>
        <v>-1.0000000000000009E-2</v>
      </c>
      <c r="M46" s="97">
        <f t="shared" si="1"/>
        <v>4.5454545454545414E-2</v>
      </c>
      <c r="N46" s="97">
        <f t="shared" si="1"/>
        <v>6.441223832528209E-3</v>
      </c>
      <c r="P46" s="97">
        <f t="shared" si="2"/>
        <v>7.9866888519134708E-3</v>
      </c>
      <c r="R46">
        <f>MIN(IF($P46&lt;0,H46,ROUND(H46*(1+$P46),0)),SUM('2026-27'!G46:J46))</f>
        <v>630</v>
      </c>
      <c r="S46">
        <f>MIN(IF($P46&lt;0,R46,ROUND(R46*(1+$P46),0)),SUM('2027-28'!G46:J46))</f>
        <v>635</v>
      </c>
      <c r="T46">
        <f>MIN(IF($P46&lt;0,S46,ROUND(S46*(1+$P46),0)),SUM('2028-29'!G46:J46))</f>
        <v>640</v>
      </c>
    </row>
    <row r="47" spans="1:20">
      <c r="A47" s="3">
        <v>64</v>
      </c>
      <c r="B47" t="s">
        <v>64</v>
      </c>
      <c r="C47">
        <v>119</v>
      </c>
      <c r="D47">
        <v>137</v>
      </c>
      <c r="E47">
        <v>156</v>
      </c>
      <c r="F47">
        <v>153</v>
      </c>
      <c r="G47">
        <v>158</v>
      </c>
      <c r="H47">
        <v>159</v>
      </c>
      <c r="J47" s="97">
        <f t="shared" si="1"/>
        <v>0.15126050420168058</v>
      </c>
      <c r="K47" s="97">
        <f t="shared" si="1"/>
        <v>0.13868613138686126</v>
      </c>
      <c r="L47" s="97">
        <f t="shared" si="1"/>
        <v>-1.9230769230769273E-2</v>
      </c>
      <c r="M47" s="97">
        <f t="shared" si="1"/>
        <v>3.2679738562091609E-2</v>
      </c>
      <c r="N47" s="97">
        <f t="shared" si="1"/>
        <v>6.3291139240506666E-3</v>
      </c>
      <c r="P47" s="97">
        <f t="shared" si="2"/>
        <v>6.7226890756302504E-2</v>
      </c>
      <c r="R47">
        <f>MIN(IF($P47&lt;0,H47,ROUND(H47*(1+$P47),0)),SUM('2026-27'!G47:J47))</f>
        <v>170</v>
      </c>
      <c r="S47">
        <f>MIN(IF($P47&lt;0,R47,ROUND(R47*(1+$P47),0)),SUM('2027-28'!G47:J47))</f>
        <v>181</v>
      </c>
      <c r="T47">
        <f>MIN(IF($P47&lt;0,S47,ROUND(S47*(1+$P47),0)),SUM('2028-29'!G47:J47))</f>
        <v>193</v>
      </c>
    </row>
    <row r="48" spans="1:20">
      <c r="A48" s="3">
        <v>67</v>
      </c>
      <c r="B48" t="s">
        <v>65</v>
      </c>
      <c r="C48">
        <v>846</v>
      </c>
      <c r="D48">
        <v>850</v>
      </c>
      <c r="E48">
        <v>910</v>
      </c>
      <c r="F48">
        <v>937</v>
      </c>
      <c r="G48">
        <v>914</v>
      </c>
      <c r="H48">
        <v>915</v>
      </c>
      <c r="J48" s="97">
        <f t="shared" si="1"/>
        <v>4.7281323877068626E-3</v>
      </c>
      <c r="K48" s="97">
        <f t="shared" si="1"/>
        <v>7.0588235294117618E-2</v>
      </c>
      <c r="L48" s="97">
        <f t="shared" si="1"/>
        <v>2.9670329670329565E-2</v>
      </c>
      <c r="M48" s="97">
        <f t="shared" si="1"/>
        <v>-2.4546424759871899E-2</v>
      </c>
      <c r="N48" s="97">
        <f t="shared" si="1"/>
        <v>1.094091903719896E-3</v>
      </c>
      <c r="P48" s="97">
        <f t="shared" si="2"/>
        <v>1.6312056737588641E-2</v>
      </c>
      <c r="R48">
        <f>MIN(IF($P48&lt;0,H48,ROUND(H48*(1+$P48),0)),SUM('2026-27'!G48:J48))</f>
        <v>930</v>
      </c>
      <c r="S48">
        <f>MIN(IF($P48&lt;0,R48,ROUND(R48*(1+$P48),0)),SUM('2027-28'!G48:J48))</f>
        <v>945</v>
      </c>
      <c r="T48">
        <f>MIN(IF($P48&lt;0,S48,ROUND(S48*(1+$P48),0)),SUM('2028-29'!G48:J48))</f>
        <v>960</v>
      </c>
    </row>
    <row r="49" spans="1:20">
      <c r="A49" s="3">
        <v>68</v>
      </c>
      <c r="B49" t="s">
        <v>66</v>
      </c>
      <c r="C49">
        <v>2330</v>
      </c>
      <c r="D49">
        <v>2469</v>
      </c>
      <c r="E49">
        <v>2511</v>
      </c>
      <c r="F49">
        <v>2577</v>
      </c>
      <c r="G49">
        <v>2568</v>
      </c>
      <c r="H49">
        <v>2597</v>
      </c>
      <c r="J49" s="97">
        <f t="shared" si="1"/>
        <v>5.9656652360515094E-2</v>
      </c>
      <c r="K49" s="97">
        <f t="shared" si="1"/>
        <v>1.7010935601458055E-2</v>
      </c>
      <c r="L49" s="97">
        <f t="shared" si="1"/>
        <v>2.6284348864993978E-2</v>
      </c>
      <c r="M49" s="97">
        <f t="shared" si="1"/>
        <v>-3.4924330616996624E-3</v>
      </c>
      <c r="N49" s="97">
        <f t="shared" si="1"/>
        <v>1.1292834890965775E-2</v>
      </c>
      <c r="P49" s="97">
        <f t="shared" si="2"/>
        <v>2.2918454935622324E-2</v>
      </c>
      <c r="R49">
        <f>MIN(IF($P49&lt;0,H49,ROUND(H49*(1+$P49),0)),SUM('2026-27'!G49:J49))</f>
        <v>2657</v>
      </c>
      <c r="S49">
        <f>MIN(IF($P49&lt;0,R49,ROUND(R49*(1+$P49),0)),SUM('2027-28'!G49:J49))</f>
        <v>2718</v>
      </c>
      <c r="T49">
        <f>MIN(IF($P49&lt;0,S49,ROUND(S49*(1+$P49),0)),SUM('2028-29'!G49:J49))</f>
        <v>2780</v>
      </c>
    </row>
    <row r="50" spans="1:20">
      <c r="A50" s="3">
        <v>69</v>
      </c>
      <c r="B50" t="s">
        <v>67</v>
      </c>
      <c r="C50">
        <v>487</v>
      </c>
      <c r="D50">
        <v>488</v>
      </c>
      <c r="E50">
        <v>516</v>
      </c>
      <c r="F50">
        <v>544</v>
      </c>
      <c r="G50">
        <v>560</v>
      </c>
      <c r="H50">
        <v>583</v>
      </c>
      <c r="J50" s="97">
        <f t="shared" si="1"/>
        <v>2.0533880903490509E-3</v>
      </c>
      <c r="K50" s="97">
        <f t="shared" si="1"/>
        <v>5.7377049180327822E-2</v>
      </c>
      <c r="L50" s="97">
        <f t="shared" si="1"/>
        <v>5.4263565891472965E-2</v>
      </c>
      <c r="M50" s="97">
        <f t="shared" si="1"/>
        <v>2.9411764705882248E-2</v>
      </c>
      <c r="N50" s="97">
        <f t="shared" si="1"/>
        <v>4.1071428571428648E-2</v>
      </c>
      <c r="P50" s="97">
        <f t="shared" si="2"/>
        <v>3.9425051334702269E-2</v>
      </c>
      <c r="R50">
        <f>MIN(IF($P50&lt;0,H50,ROUND(H50*(1+$P50),0)),SUM('2026-27'!G50:J50))</f>
        <v>606</v>
      </c>
      <c r="S50">
        <f>MIN(IF($P50&lt;0,R50,ROUND(R50*(1+$P50),0)),SUM('2027-28'!G50:J50))</f>
        <v>630</v>
      </c>
      <c r="T50">
        <f>MIN(IF($P50&lt;0,S50,ROUND(S50*(1+$P50),0)),SUM('2028-29'!G50:J50))</f>
        <v>655</v>
      </c>
    </row>
    <row r="51" spans="1:20">
      <c r="A51" s="3">
        <v>70</v>
      </c>
      <c r="B51" t="s">
        <v>68</v>
      </c>
      <c r="C51">
        <v>1158</v>
      </c>
      <c r="D51">
        <v>1271</v>
      </c>
      <c r="E51">
        <v>1323</v>
      </c>
      <c r="F51">
        <v>1313</v>
      </c>
      <c r="G51">
        <v>1326</v>
      </c>
      <c r="H51">
        <v>1317</v>
      </c>
      <c r="J51" s="97">
        <f t="shared" si="1"/>
        <v>9.7582037996545745E-2</v>
      </c>
      <c r="K51" s="97">
        <f t="shared" si="1"/>
        <v>4.0912667191188135E-2</v>
      </c>
      <c r="L51" s="97">
        <f t="shared" si="1"/>
        <v>-7.5585789871503994E-3</v>
      </c>
      <c r="M51" s="97">
        <f t="shared" si="1"/>
        <v>9.9009900990099098E-3</v>
      </c>
      <c r="N51" s="97">
        <f t="shared" si="1"/>
        <v>-6.7873303167420573E-3</v>
      </c>
      <c r="P51" s="97">
        <f t="shared" si="2"/>
        <v>2.7461139896373065E-2</v>
      </c>
      <c r="R51">
        <f>MIN(IF($P51&lt;0,H51,ROUND(H51*(1+$P51),0)),SUM('2026-27'!G51:J51))</f>
        <v>1353</v>
      </c>
      <c r="S51">
        <f>MIN(IF($P51&lt;0,R51,ROUND(R51*(1+$P51),0)),SUM('2027-28'!G51:J51))</f>
        <v>1390</v>
      </c>
      <c r="T51">
        <f>MIN(IF($P51&lt;0,S51,ROUND(S51*(1+$P51),0)),SUM('2028-29'!G51:J51))</f>
        <v>1428</v>
      </c>
    </row>
    <row r="52" spans="1:20">
      <c r="A52" s="3">
        <v>71</v>
      </c>
      <c r="B52" t="s">
        <v>69</v>
      </c>
      <c r="C52">
        <v>1535</v>
      </c>
      <c r="D52">
        <v>1584</v>
      </c>
      <c r="E52">
        <v>1639</v>
      </c>
      <c r="F52">
        <v>1713</v>
      </c>
      <c r="G52">
        <v>1781</v>
      </c>
      <c r="H52">
        <v>1821</v>
      </c>
      <c r="J52" s="97">
        <f t="shared" si="1"/>
        <v>3.1921824104234497E-2</v>
      </c>
      <c r="K52" s="97">
        <f t="shared" si="1"/>
        <v>3.4722222222222321E-2</v>
      </c>
      <c r="L52" s="97">
        <f t="shared" si="1"/>
        <v>4.5149481391092205E-2</v>
      </c>
      <c r="M52" s="97">
        <f t="shared" si="1"/>
        <v>3.9696438995913574E-2</v>
      </c>
      <c r="N52" s="97">
        <f t="shared" si="1"/>
        <v>2.2459292532285291E-2</v>
      </c>
      <c r="P52" s="97">
        <f t="shared" si="2"/>
        <v>3.726384364820845E-2</v>
      </c>
      <c r="R52">
        <f>MIN(IF($P52&lt;0,H52,ROUND(H52*(1+$P52),0)),SUM('2026-27'!G52:J52))</f>
        <v>1889</v>
      </c>
      <c r="S52">
        <f>MIN(IF($P52&lt;0,R52,ROUND(R52*(1+$P52),0)),SUM('2027-28'!G52:J52))</f>
        <v>1959</v>
      </c>
      <c r="T52">
        <f>MIN(IF($P52&lt;0,S52,ROUND(S52*(1+$P52),0)),SUM('2028-29'!G52:J52))</f>
        <v>2032</v>
      </c>
    </row>
    <row r="53" spans="1:20">
      <c r="A53" s="3">
        <v>72</v>
      </c>
      <c r="B53" t="s">
        <v>70</v>
      </c>
      <c r="C53">
        <v>1233</v>
      </c>
      <c r="D53">
        <v>1220</v>
      </c>
      <c r="E53">
        <v>1238</v>
      </c>
      <c r="F53">
        <v>1300</v>
      </c>
      <c r="G53">
        <v>1273</v>
      </c>
      <c r="H53">
        <v>1313</v>
      </c>
      <c r="J53" s="97">
        <f t="shared" si="1"/>
        <v>-1.0543390105433925E-2</v>
      </c>
      <c r="K53" s="97">
        <f t="shared" si="1"/>
        <v>1.4754098360655776E-2</v>
      </c>
      <c r="L53" s="97">
        <f t="shared" si="1"/>
        <v>5.0080775444264924E-2</v>
      </c>
      <c r="M53" s="97">
        <f t="shared" si="1"/>
        <v>-2.0769230769230762E-2</v>
      </c>
      <c r="N53" s="97">
        <f t="shared" si="1"/>
        <v>3.1421838177533301E-2</v>
      </c>
      <c r="P53" s="97">
        <f t="shared" si="2"/>
        <v>1.29764801297648E-2</v>
      </c>
      <c r="R53">
        <f>MIN(IF($P53&lt;0,H53,ROUND(H53*(1+$P53),0)),SUM('2026-27'!G53:J53))</f>
        <v>1330</v>
      </c>
      <c r="S53">
        <f>MIN(IF($P53&lt;0,R53,ROUND(R53*(1+$P53),0)),SUM('2027-28'!G53:J53))</f>
        <v>1347</v>
      </c>
      <c r="T53">
        <f>MIN(IF($P53&lt;0,S53,ROUND(S53*(1+$P53),0)),SUM('2028-29'!G53:J53))</f>
        <v>1364</v>
      </c>
    </row>
    <row r="54" spans="1:20">
      <c r="A54" s="3">
        <v>73</v>
      </c>
      <c r="B54" t="s">
        <v>71</v>
      </c>
      <c r="C54">
        <v>2756</v>
      </c>
      <c r="D54">
        <v>2911</v>
      </c>
      <c r="E54">
        <v>3008</v>
      </c>
      <c r="F54">
        <v>3090</v>
      </c>
      <c r="G54">
        <v>3098</v>
      </c>
      <c r="H54">
        <v>3150</v>
      </c>
      <c r="J54" s="97">
        <f t="shared" si="1"/>
        <v>5.6240928882438368E-2</v>
      </c>
      <c r="K54" s="97">
        <f t="shared" si="1"/>
        <v>3.3321882514599777E-2</v>
      </c>
      <c r="L54" s="97">
        <f t="shared" si="1"/>
        <v>2.7260638297872397E-2</v>
      </c>
      <c r="M54" s="97">
        <f t="shared" si="1"/>
        <v>2.5889967637540146E-3</v>
      </c>
      <c r="N54" s="97">
        <f t="shared" si="1"/>
        <v>1.6785022595222632E-2</v>
      </c>
      <c r="P54" s="97">
        <f t="shared" si="2"/>
        <v>2.8592162554426714E-2</v>
      </c>
      <c r="R54">
        <f>MIN(IF($P54&lt;0,H54,ROUND(H54*(1+$P54),0)),SUM('2026-27'!G54:J54))</f>
        <v>3240</v>
      </c>
      <c r="S54">
        <f>MIN(IF($P54&lt;0,R54,ROUND(R54*(1+$P54),0)),SUM('2027-28'!G54:J54))</f>
        <v>3333</v>
      </c>
      <c r="T54">
        <f>MIN(IF($P54&lt;0,S54,ROUND(S54*(1+$P54),0)),SUM('2028-29'!G54:J54))</f>
        <v>3428</v>
      </c>
    </row>
    <row r="55" spans="1:20">
      <c r="A55" s="3">
        <v>74</v>
      </c>
      <c r="B55" t="s">
        <v>72</v>
      </c>
      <c r="C55">
        <v>637</v>
      </c>
      <c r="D55">
        <v>643</v>
      </c>
      <c r="E55">
        <v>692</v>
      </c>
      <c r="F55">
        <v>677</v>
      </c>
      <c r="G55">
        <v>676</v>
      </c>
      <c r="H55">
        <v>637</v>
      </c>
      <c r="J55" s="97">
        <f t="shared" si="1"/>
        <v>9.4191522762951951E-3</v>
      </c>
      <c r="K55" s="97">
        <f t="shared" si="1"/>
        <v>7.6205287713841274E-2</v>
      </c>
      <c r="L55" s="97">
        <f t="shared" si="1"/>
        <v>-2.1676300578034713E-2</v>
      </c>
      <c r="M55" s="97">
        <f t="shared" si="1"/>
        <v>-1.477104874446078E-3</v>
      </c>
      <c r="N55" s="97">
        <f t="shared" si="1"/>
        <v>-5.7692307692307709E-2</v>
      </c>
      <c r="P55" s="97">
        <f t="shared" si="2"/>
        <v>0</v>
      </c>
      <c r="R55">
        <f>MIN(IF($P55&lt;0,H55,ROUND(H55*(1+$P55),0)),SUM('2026-27'!G55:J55))</f>
        <v>637</v>
      </c>
      <c r="S55">
        <f>MIN(IF($P55&lt;0,R55,ROUND(R55*(1+$P55),0)),SUM('2027-28'!G55:J55))</f>
        <v>637</v>
      </c>
      <c r="T55">
        <f>MIN(IF($P55&lt;0,S55,ROUND(S55*(1+$P55),0)),SUM('2028-29'!G55:J55))</f>
        <v>637</v>
      </c>
    </row>
    <row r="56" spans="1:20">
      <c r="A56" s="3">
        <v>75</v>
      </c>
      <c r="B56" t="s">
        <v>73</v>
      </c>
      <c r="C56">
        <v>1089</v>
      </c>
      <c r="D56">
        <v>1123</v>
      </c>
      <c r="E56">
        <v>1158</v>
      </c>
      <c r="F56">
        <v>1184</v>
      </c>
      <c r="G56">
        <v>1185</v>
      </c>
      <c r="H56">
        <v>1200</v>
      </c>
      <c r="J56" s="97">
        <f t="shared" si="1"/>
        <v>3.1221303948576695E-2</v>
      </c>
      <c r="K56" s="97">
        <f t="shared" si="1"/>
        <v>3.116651825467498E-2</v>
      </c>
      <c r="L56" s="97">
        <f t="shared" si="1"/>
        <v>2.2452504317789224E-2</v>
      </c>
      <c r="M56" s="97">
        <f t="shared" si="1"/>
        <v>8.4459459459451658E-4</v>
      </c>
      <c r="N56" s="97">
        <f t="shared" si="1"/>
        <v>1.2658227848101333E-2</v>
      </c>
      <c r="P56" s="97">
        <f t="shared" si="2"/>
        <v>2.0385674931129482E-2</v>
      </c>
      <c r="R56">
        <f>MIN(IF($P56&lt;0,H56,ROUND(H56*(1+$P56),0)),SUM('2026-27'!G56:J56))</f>
        <v>1224</v>
      </c>
      <c r="S56">
        <f>MIN(IF($P56&lt;0,R56,ROUND(R56*(1+$P56),0)),SUM('2027-28'!G56:J56))</f>
        <v>1249</v>
      </c>
      <c r="T56">
        <f>MIN(IF($P56&lt;0,S56,ROUND(S56*(1+$P56),0)),SUM('2028-29'!G56:J56))</f>
        <v>1274</v>
      </c>
    </row>
    <row r="57" spans="1:20">
      <c r="A57" s="3">
        <v>78</v>
      </c>
      <c r="B57" t="s">
        <v>74</v>
      </c>
      <c r="C57">
        <v>652</v>
      </c>
      <c r="D57">
        <v>670</v>
      </c>
      <c r="E57">
        <v>652</v>
      </c>
      <c r="F57">
        <v>640</v>
      </c>
      <c r="G57">
        <v>663</v>
      </c>
      <c r="H57">
        <v>686</v>
      </c>
      <c r="J57" s="97">
        <f t="shared" si="1"/>
        <v>2.7607361963190247E-2</v>
      </c>
      <c r="K57" s="97">
        <f t="shared" si="1"/>
        <v>-2.68656716417911E-2</v>
      </c>
      <c r="L57" s="97">
        <f t="shared" si="1"/>
        <v>-1.8404907975460127E-2</v>
      </c>
      <c r="M57" s="97">
        <f t="shared" si="1"/>
        <v>3.5937499999999956E-2</v>
      </c>
      <c r="N57" s="97">
        <f t="shared" si="1"/>
        <v>3.4690799396681848E-2</v>
      </c>
      <c r="P57" s="97">
        <f t="shared" si="2"/>
        <v>1.0429447852760721E-2</v>
      </c>
      <c r="R57">
        <f>MIN(IF($P57&lt;0,H57,ROUND(H57*(1+$P57),0)),SUM('2026-27'!G57:J57))</f>
        <v>693</v>
      </c>
      <c r="S57">
        <f>MIN(IF($P57&lt;0,R57,ROUND(R57*(1+$P57),0)),SUM('2027-28'!G57:J57))</f>
        <v>700</v>
      </c>
      <c r="T57">
        <f>MIN(IF($P57&lt;0,S57,ROUND(S57*(1+$P57),0)),SUM('2028-29'!G57:J57))</f>
        <v>707</v>
      </c>
    </row>
    <row r="58" spans="1:20">
      <c r="A58" s="3">
        <v>79</v>
      </c>
      <c r="B58" t="s">
        <v>75</v>
      </c>
      <c r="C58">
        <v>1593</v>
      </c>
      <c r="D58">
        <v>1673</v>
      </c>
      <c r="E58">
        <v>1736</v>
      </c>
      <c r="F58">
        <v>1754</v>
      </c>
      <c r="G58">
        <v>1752</v>
      </c>
      <c r="H58">
        <v>1738</v>
      </c>
      <c r="J58" s="97">
        <f t="shared" si="1"/>
        <v>5.0219711236660469E-2</v>
      </c>
      <c r="K58" s="97">
        <f t="shared" si="1"/>
        <v>3.7656903765690419E-2</v>
      </c>
      <c r="L58" s="97">
        <f t="shared" si="1"/>
        <v>1.0368663594469973E-2</v>
      </c>
      <c r="M58" s="97">
        <f t="shared" si="1"/>
        <v>-1.1402508551880963E-3</v>
      </c>
      <c r="N58" s="97">
        <f t="shared" si="1"/>
        <v>-7.9908675799086337E-3</v>
      </c>
      <c r="P58" s="97">
        <f t="shared" si="2"/>
        <v>1.8204645323289404E-2</v>
      </c>
      <c r="R58">
        <f>MIN(IF($P58&lt;0,H58,ROUND(H58*(1+$P58),0)),SUM('2026-27'!G58:J58))</f>
        <v>1770</v>
      </c>
      <c r="S58">
        <f>MIN(IF($P58&lt;0,R58,ROUND(R58*(1+$P58),0)),SUM('2027-28'!G58:J58))</f>
        <v>1802</v>
      </c>
      <c r="T58">
        <f>MIN(IF($P58&lt;0,S58,ROUND(S58*(1+$P58),0)),SUM('2028-29'!G58:J58))</f>
        <v>1835</v>
      </c>
    </row>
    <row r="59" spans="1:20">
      <c r="A59" s="3">
        <v>81</v>
      </c>
      <c r="B59" t="s">
        <v>76</v>
      </c>
      <c r="C59">
        <v>214</v>
      </c>
      <c r="D59">
        <v>239</v>
      </c>
      <c r="E59">
        <v>243</v>
      </c>
      <c r="F59">
        <v>249</v>
      </c>
      <c r="G59">
        <v>229</v>
      </c>
      <c r="H59">
        <v>219</v>
      </c>
      <c r="J59" s="97">
        <f t="shared" si="1"/>
        <v>0.11682242990654212</v>
      </c>
      <c r="K59" s="97">
        <f t="shared" si="1"/>
        <v>1.6736401673640211E-2</v>
      </c>
      <c r="L59" s="97">
        <f t="shared" si="1"/>
        <v>2.4691358024691468E-2</v>
      </c>
      <c r="M59" s="97">
        <f t="shared" si="1"/>
        <v>-8.0321285140562249E-2</v>
      </c>
      <c r="N59" s="97">
        <f t="shared" si="1"/>
        <v>-4.3668122270742349E-2</v>
      </c>
      <c r="P59" s="97">
        <f t="shared" si="2"/>
        <v>4.672897196261694E-3</v>
      </c>
      <c r="R59">
        <f>MIN(IF($P59&lt;0,H59,ROUND(H59*(1+$P59),0)),SUM('2026-27'!G59:J59))</f>
        <v>220</v>
      </c>
      <c r="S59">
        <f>MIN(IF($P59&lt;0,R59,ROUND(R59*(1+$P59),0)),SUM('2027-28'!G59:J59))</f>
        <v>221</v>
      </c>
      <c r="T59">
        <f>MIN(IF($P59&lt;0,S59,ROUND(S59*(1+$P59),0)),SUM('2028-29'!G59:J59))</f>
        <v>222</v>
      </c>
    </row>
    <row r="60" spans="1:20">
      <c r="A60" s="3">
        <v>82</v>
      </c>
      <c r="B60" t="s">
        <v>77</v>
      </c>
      <c r="C60">
        <v>1665</v>
      </c>
      <c r="D60">
        <v>1897</v>
      </c>
      <c r="E60">
        <v>1965</v>
      </c>
      <c r="F60">
        <v>1979</v>
      </c>
      <c r="G60">
        <v>1924</v>
      </c>
      <c r="H60">
        <v>2017</v>
      </c>
      <c r="J60" s="97">
        <f t="shared" si="1"/>
        <v>0.1393393393393394</v>
      </c>
      <c r="K60" s="97">
        <f t="shared" si="1"/>
        <v>3.5846072746441804E-2</v>
      </c>
      <c r="L60" s="97">
        <f t="shared" si="1"/>
        <v>7.1246819338421918E-3</v>
      </c>
      <c r="M60" s="97">
        <f t="shared" si="1"/>
        <v>-2.7791814047498753E-2</v>
      </c>
      <c r="N60" s="97">
        <f t="shared" si="1"/>
        <v>4.8336798336798381E-2</v>
      </c>
      <c r="P60" s="97">
        <f t="shared" si="2"/>
        <v>4.2282282282282278E-2</v>
      </c>
      <c r="R60">
        <f>MIN(IF($P60&lt;0,H60,ROUND(H60*(1+$P60),0)),SUM('2026-27'!G60:J60))</f>
        <v>2102</v>
      </c>
      <c r="S60">
        <f>MIN(IF($P60&lt;0,R60,ROUND(R60*(1+$P60),0)),SUM('2027-28'!G60:J60))</f>
        <v>2191</v>
      </c>
      <c r="T60">
        <f>MIN(IF($P60&lt;0,S60,ROUND(S60*(1+$P60),0)),SUM('2028-29'!G60:J60))</f>
        <v>2284</v>
      </c>
    </row>
    <row r="61" spans="1:20">
      <c r="A61" s="3">
        <v>83</v>
      </c>
      <c r="B61" t="s">
        <v>78</v>
      </c>
      <c r="C61">
        <v>1195</v>
      </c>
      <c r="D61">
        <v>1236</v>
      </c>
      <c r="E61">
        <v>1269</v>
      </c>
      <c r="F61">
        <v>1229</v>
      </c>
      <c r="G61">
        <v>1260</v>
      </c>
      <c r="H61">
        <v>1256</v>
      </c>
      <c r="J61" s="97">
        <f t="shared" si="1"/>
        <v>3.4309623430962333E-2</v>
      </c>
      <c r="K61" s="97">
        <f t="shared" si="1"/>
        <v>2.6699029126213691E-2</v>
      </c>
      <c r="L61" s="97">
        <f t="shared" si="1"/>
        <v>-3.1520882584712417E-2</v>
      </c>
      <c r="M61" s="97">
        <f t="shared" si="1"/>
        <v>2.5223759153783609E-2</v>
      </c>
      <c r="N61" s="97">
        <f t="shared" si="1"/>
        <v>-3.1746031746031633E-3</v>
      </c>
      <c r="P61" s="97">
        <f t="shared" si="2"/>
        <v>1.0209205020920509E-2</v>
      </c>
      <c r="R61">
        <f>MIN(IF($P61&lt;0,H61,ROUND(H61*(1+$P61),0)),SUM('2026-27'!G61:J61))</f>
        <v>1269</v>
      </c>
      <c r="S61">
        <f>MIN(IF($P61&lt;0,R61,ROUND(R61*(1+$P61),0)),SUM('2027-28'!G61:J61))</f>
        <v>1282</v>
      </c>
      <c r="T61">
        <f>MIN(IF($P61&lt;0,S61,ROUND(S61*(1+$P61),0)),SUM('2028-29'!G61:J61))</f>
        <v>1295</v>
      </c>
    </row>
    <row r="62" spans="1:20">
      <c r="A62" s="3">
        <v>84</v>
      </c>
      <c r="B62" t="s">
        <v>79</v>
      </c>
      <c r="C62">
        <v>243</v>
      </c>
      <c r="D62">
        <v>165</v>
      </c>
      <c r="E62">
        <v>172</v>
      </c>
      <c r="F62">
        <v>159</v>
      </c>
      <c r="G62">
        <v>178</v>
      </c>
      <c r="H62">
        <v>177</v>
      </c>
      <c r="J62" s="97">
        <f t="shared" si="1"/>
        <v>-0.32098765432098764</v>
      </c>
      <c r="K62" s="97">
        <f t="shared" si="1"/>
        <v>4.2424242424242475E-2</v>
      </c>
      <c r="L62" s="97">
        <f t="shared" si="1"/>
        <v>-7.5581395348837233E-2</v>
      </c>
      <c r="M62" s="97">
        <f t="shared" si="1"/>
        <v>0.11949685534591192</v>
      </c>
      <c r="N62" s="97">
        <f t="shared" si="1"/>
        <v>-5.6179775280899014E-3</v>
      </c>
      <c r="P62" s="97">
        <f t="shared" si="2"/>
        <v>-5.4320987654320987E-2</v>
      </c>
      <c r="R62">
        <f>MIN(IF($P62&lt;0,H62,ROUND(H62*(1+$P62),0)),SUM('2026-27'!G62:J62))</f>
        <v>177</v>
      </c>
      <c r="S62">
        <f>MIN(IF($P62&lt;0,R62,ROUND(R62*(1+$P62),0)),SUM('2027-28'!G62:J62))</f>
        <v>177</v>
      </c>
      <c r="T62">
        <f>MIN(IF($P62&lt;0,S62,ROUND(S62*(1+$P62),0)),SUM('2028-29'!G62:J62))</f>
        <v>177</v>
      </c>
    </row>
    <row r="63" spans="1:20">
      <c r="A63" s="3">
        <v>85</v>
      </c>
      <c r="B63" t="s">
        <v>80</v>
      </c>
      <c r="C63">
        <v>572</v>
      </c>
      <c r="D63">
        <v>604</v>
      </c>
      <c r="E63">
        <v>599</v>
      </c>
      <c r="F63">
        <v>618</v>
      </c>
      <c r="G63">
        <v>576</v>
      </c>
      <c r="H63">
        <v>578</v>
      </c>
      <c r="J63" s="97">
        <f t="shared" si="1"/>
        <v>5.5944055944056048E-2</v>
      </c>
      <c r="K63" s="97">
        <f t="shared" si="1"/>
        <v>-8.2781456953642252E-3</v>
      </c>
      <c r="L63" s="97">
        <f t="shared" si="1"/>
        <v>3.171953255425719E-2</v>
      </c>
      <c r="M63" s="97">
        <f t="shared" si="1"/>
        <v>-6.7961165048543659E-2</v>
      </c>
      <c r="N63" s="97">
        <f t="shared" si="1"/>
        <v>3.4722222222223209E-3</v>
      </c>
      <c r="P63" s="97">
        <f t="shared" si="2"/>
        <v>2.0979020979020823E-3</v>
      </c>
      <c r="R63">
        <f>MIN(IF($P63&lt;0,H63,ROUND(H63*(1+$P63),0)),SUM('2026-27'!G63:J63))</f>
        <v>579</v>
      </c>
      <c r="S63">
        <f>MIN(IF($P63&lt;0,R63,ROUND(R63*(1+$P63),0)),SUM('2027-28'!G63:J63))</f>
        <v>580</v>
      </c>
      <c r="T63">
        <f>MIN(IF($P63&lt;0,S63,ROUND(S63*(1+$P63),0)),SUM('2028-29'!G63:J63))</f>
        <v>581</v>
      </c>
    </row>
    <row r="64" spans="1:20">
      <c r="A64" s="3">
        <v>87</v>
      </c>
      <c r="B64" t="s">
        <v>81</v>
      </c>
      <c r="C64">
        <v>139</v>
      </c>
      <c r="D64">
        <v>116</v>
      </c>
      <c r="E64">
        <v>127</v>
      </c>
      <c r="F64">
        <v>137</v>
      </c>
      <c r="G64">
        <v>128</v>
      </c>
      <c r="H64">
        <v>133</v>
      </c>
      <c r="J64" s="97">
        <f t="shared" si="1"/>
        <v>-0.16546762589928055</v>
      </c>
      <c r="K64" s="97">
        <f t="shared" si="1"/>
        <v>9.4827586206896575E-2</v>
      </c>
      <c r="L64" s="97">
        <f t="shared" si="1"/>
        <v>7.8740157480315043E-2</v>
      </c>
      <c r="M64" s="97">
        <f t="shared" si="1"/>
        <v>-6.5693430656934337E-2</v>
      </c>
      <c r="N64" s="97">
        <f t="shared" si="1"/>
        <v>3.90625E-2</v>
      </c>
      <c r="P64" s="97">
        <f t="shared" si="2"/>
        <v>-8.6330935251798472E-3</v>
      </c>
      <c r="R64">
        <f>MIN(IF($P64&lt;0,H64,ROUND(H64*(1+$P64),0)),SUM('2026-27'!G64:J64))</f>
        <v>133</v>
      </c>
      <c r="S64">
        <f>MIN(IF($P64&lt;0,R64,ROUND(R64*(1+$P64),0)),SUM('2027-28'!G64:J64))</f>
        <v>133</v>
      </c>
      <c r="T64">
        <f>MIN(IF($P64&lt;0,S64,ROUND(S64*(1+$P64),0)),SUM('2028-29'!G64:J64))</f>
        <v>133</v>
      </c>
    </row>
    <row r="65" spans="1:20">
      <c r="A65" s="3">
        <v>91</v>
      </c>
      <c r="B65" t="s">
        <v>82</v>
      </c>
      <c r="C65">
        <v>1310</v>
      </c>
      <c r="D65">
        <v>1334</v>
      </c>
      <c r="E65">
        <v>1321</v>
      </c>
      <c r="F65">
        <v>1380</v>
      </c>
      <c r="G65">
        <v>1370</v>
      </c>
      <c r="H65">
        <v>1345</v>
      </c>
      <c r="J65" s="97">
        <f t="shared" si="1"/>
        <v>1.8320610687022842E-2</v>
      </c>
      <c r="K65" s="97">
        <f t="shared" si="1"/>
        <v>-9.7451274362818641E-3</v>
      </c>
      <c r="L65" s="97">
        <f t="shared" si="1"/>
        <v>4.4663133989401915E-2</v>
      </c>
      <c r="M65" s="97">
        <f t="shared" si="1"/>
        <v>-7.2463768115942351E-3</v>
      </c>
      <c r="N65" s="97">
        <f t="shared" si="1"/>
        <v>-1.8248175182481785E-2</v>
      </c>
      <c r="P65" s="97">
        <f t="shared" si="2"/>
        <v>5.3435114503816994E-3</v>
      </c>
      <c r="R65">
        <f>MIN(IF($P65&lt;0,H65,ROUND(H65*(1+$P65),0)),SUM('2026-27'!G65:J65))</f>
        <v>1352</v>
      </c>
      <c r="S65">
        <f>MIN(IF($P65&lt;0,R65,ROUND(R65*(1+$P65),0)),SUM('2027-28'!G65:J65))</f>
        <v>1359</v>
      </c>
      <c r="T65">
        <f>MIN(IF($P65&lt;0,S65,ROUND(S65*(1+$P65),0)),SUM('2028-29'!G65:J65))</f>
        <v>1366</v>
      </c>
    </row>
    <row r="66" spans="1:20">
      <c r="A66" s="3">
        <v>92</v>
      </c>
      <c r="B66" t="s">
        <v>83</v>
      </c>
      <c r="C66">
        <v>368</v>
      </c>
      <c r="D66">
        <v>374</v>
      </c>
      <c r="E66">
        <v>383</v>
      </c>
      <c r="F66">
        <v>348</v>
      </c>
      <c r="G66">
        <v>376</v>
      </c>
      <c r="H66">
        <v>375</v>
      </c>
      <c r="J66" s="97">
        <f t="shared" si="1"/>
        <v>1.6304347826086918E-2</v>
      </c>
      <c r="K66" s="97">
        <f t="shared" si="1"/>
        <v>2.4064171122994749E-2</v>
      </c>
      <c r="L66" s="97">
        <f t="shared" si="1"/>
        <v>-9.1383812010443877E-2</v>
      </c>
      <c r="M66" s="97">
        <f t="shared" si="1"/>
        <v>8.0459770114942541E-2</v>
      </c>
      <c r="N66" s="97">
        <f t="shared" si="1"/>
        <v>-2.6595744680850686E-3</v>
      </c>
      <c r="P66" s="97">
        <f t="shared" si="2"/>
        <v>3.8043478260869623E-3</v>
      </c>
      <c r="R66">
        <f>MIN(IF($P66&lt;0,H66,ROUND(H66*(1+$P66),0)),SUM('2026-27'!G66:J66))</f>
        <v>357.72250000000003</v>
      </c>
      <c r="S66">
        <f>MIN(IF($P66&lt;0,R66,ROUND(R66*(1+$P66),0)),SUM('2027-28'!G66:J66))</f>
        <v>343.32499999999999</v>
      </c>
      <c r="T66">
        <f>MIN(IF($P66&lt;0,S66,ROUND(S66*(1+$P66),0)),SUM('2028-29'!G66:J66))</f>
        <v>324.4975</v>
      </c>
    </row>
    <row r="67" spans="1:20">
      <c r="A67" s="4">
        <v>93</v>
      </c>
      <c r="B67" s="5" t="s">
        <v>84</v>
      </c>
      <c r="C67">
        <v>530</v>
      </c>
      <c r="D67">
        <v>481</v>
      </c>
      <c r="E67">
        <v>437</v>
      </c>
      <c r="F67">
        <v>403</v>
      </c>
      <c r="G67">
        <v>383</v>
      </c>
      <c r="H67">
        <v>366</v>
      </c>
      <c r="J67" s="97">
        <f t="shared" si="1"/>
        <v>-9.2452830188679225E-2</v>
      </c>
      <c r="K67" s="97">
        <f t="shared" si="1"/>
        <v>-9.1476091476091481E-2</v>
      </c>
      <c r="L67" s="97">
        <f t="shared" si="1"/>
        <v>-7.7803203661327203E-2</v>
      </c>
      <c r="M67" s="97">
        <f t="shared" si="1"/>
        <v>-4.9627791563275458E-2</v>
      </c>
      <c r="N67" s="97">
        <f t="shared" si="1"/>
        <v>-4.4386422976501305E-2</v>
      </c>
      <c r="P67" s="97">
        <f t="shared" si="2"/>
        <v>-6.18867924528302E-2</v>
      </c>
      <c r="R67">
        <f>MIN(IF($P67&lt;0,H67,ROUND(H67*(1+$P67),0)),SUM('2026-27'!G67:J67))</f>
        <v>366</v>
      </c>
      <c r="S67">
        <f>MIN(IF($P67&lt;0,R67,ROUND(R67*(1+$P67),0)),SUM('2027-28'!G67:J67))</f>
        <v>366</v>
      </c>
      <c r="T67">
        <f>MIN(IF($P67&lt;0,S67,ROUND(S67*(1+$P67),0)),SUM('2028-29'!G67:J67))</f>
        <v>366</v>
      </c>
    </row>
    <row r="68" spans="1:20">
      <c r="A68" s="6">
        <v>99</v>
      </c>
      <c r="B68" s="7" t="s">
        <v>85</v>
      </c>
      <c r="C68" s="89">
        <f t="shared" ref="C68:D68" si="3">SUM(C8:C67)</f>
        <v>60621</v>
      </c>
      <c r="D68" s="89">
        <f t="shared" si="3"/>
        <v>62890</v>
      </c>
      <c r="E68" s="89">
        <f>SUM(E8:E67)</f>
        <v>64105</v>
      </c>
      <c r="F68" s="89">
        <f>SUM(F8:F67)</f>
        <v>64620</v>
      </c>
      <c r="G68" s="89">
        <f>SUM(G8:G67)</f>
        <v>64461</v>
      </c>
      <c r="H68" s="89">
        <f>SUM(H8:H67)</f>
        <v>64415</v>
      </c>
      <c r="R68" s="89">
        <f t="shared" ref="R68:T68" si="4">SUM(R8:R67)</f>
        <v>65439.722500000003</v>
      </c>
      <c r="S68" s="89">
        <f t="shared" si="4"/>
        <v>66504.324999999997</v>
      </c>
      <c r="T68" s="89">
        <f t="shared" si="4"/>
        <v>67603.497499999998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8"/>
  <sheetViews>
    <sheetView workbookViewId="0">
      <pane xSplit="2" ySplit="7" topLeftCell="O57" activePane="bottomRight" state="frozen"/>
      <selection activeCell="AA68" sqref="AA68"/>
      <selection pane="topRight" activeCell="AA68" sqref="AA68"/>
      <selection pane="bottomLeft" activeCell="AA68" sqref="AA68"/>
      <selection pane="bottomRight" activeCell="AA68" sqref="AA68"/>
    </sheetView>
  </sheetViews>
  <sheetFormatPr defaultRowHeight="14.4"/>
  <cols>
    <col min="1" max="1" width="3.88671875" customWidth="1"/>
    <col min="2" max="2" width="27.109375" bestFit="1" customWidth="1"/>
  </cols>
  <sheetData>
    <row r="1" spans="1:31">
      <c r="G1" s="92"/>
      <c r="L1" s="92"/>
      <c r="M1" s="92"/>
      <c r="N1" s="92"/>
      <c r="O1" s="92"/>
    </row>
    <row r="2" spans="1:31">
      <c r="L2" s="92"/>
      <c r="M2" s="92"/>
      <c r="N2" s="92"/>
      <c r="O2" s="92"/>
    </row>
    <row r="3" spans="1:31">
      <c r="G3" s="92"/>
      <c r="L3" s="92"/>
      <c r="M3" s="92"/>
      <c r="N3" s="92"/>
      <c r="O3" s="92"/>
    </row>
    <row r="4" spans="1:31">
      <c r="A4" s="1"/>
      <c r="B4" s="2"/>
      <c r="C4" t="s">
        <v>0</v>
      </c>
      <c r="G4" s="92" t="s">
        <v>1</v>
      </c>
      <c r="L4" s="92"/>
      <c r="M4" s="92"/>
      <c r="N4" s="92"/>
      <c r="O4" s="92"/>
      <c r="Q4" t="s">
        <v>2</v>
      </c>
      <c r="AA4" t="s">
        <v>3</v>
      </c>
    </row>
    <row r="5" spans="1:31">
      <c r="A5" s="3"/>
      <c r="C5" t="s">
        <v>4</v>
      </c>
      <c r="D5" t="s">
        <v>4</v>
      </c>
      <c r="E5" t="s">
        <v>4</v>
      </c>
      <c r="F5" t="s">
        <v>5</v>
      </c>
      <c r="G5" s="92" t="s">
        <v>6</v>
      </c>
      <c r="H5" t="s">
        <v>7</v>
      </c>
      <c r="I5" t="s">
        <v>8</v>
      </c>
      <c r="J5" t="s">
        <v>9</v>
      </c>
      <c r="K5" t="s">
        <v>10</v>
      </c>
      <c r="L5" s="92" t="s">
        <v>11</v>
      </c>
      <c r="M5" s="92" t="s">
        <v>12</v>
      </c>
      <c r="N5" s="92" t="s">
        <v>13</v>
      </c>
      <c r="O5" s="92" t="s">
        <v>14</v>
      </c>
      <c r="P5" t="s">
        <v>15</v>
      </c>
      <c r="Q5" t="s">
        <v>16</v>
      </c>
      <c r="R5" t="s">
        <v>16</v>
      </c>
      <c r="S5" t="s">
        <v>9</v>
      </c>
      <c r="T5" t="s">
        <v>9</v>
      </c>
      <c r="U5" t="s">
        <v>9</v>
      </c>
      <c r="V5" t="s">
        <v>10</v>
      </c>
      <c r="W5" t="s">
        <v>11</v>
      </c>
      <c r="X5" t="s">
        <v>12</v>
      </c>
      <c r="Y5" t="s">
        <v>17</v>
      </c>
      <c r="Z5" t="s">
        <v>17</v>
      </c>
      <c r="AA5" t="s">
        <v>16</v>
      </c>
      <c r="AB5" t="s">
        <v>16</v>
      </c>
      <c r="AC5" t="s">
        <v>9</v>
      </c>
      <c r="AD5" t="s">
        <v>9</v>
      </c>
      <c r="AE5" t="s">
        <v>9</v>
      </c>
    </row>
    <row r="6" spans="1:31">
      <c r="A6" s="3"/>
      <c r="B6" t="s">
        <v>18</v>
      </c>
      <c r="C6" t="s">
        <v>19</v>
      </c>
      <c r="D6" t="s">
        <v>20</v>
      </c>
      <c r="E6" t="s">
        <v>21</v>
      </c>
      <c r="F6" t="s">
        <v>20</v>
      </c>
      <c r="G6" s="92"/>
      <c r="L6" s="92"/>
      <c r="M6" s="92"/>
      <c r="N6" s="92"/>
      <c r="O6" s="92"/>
      <c r="Q6" t="s">
        <v>22</v>
      </c>
      <c r="R6" t="s">
        <v>15</v>
      </c>
      <c r="S6" t="s">
        <v>23</v>
      </c>
      <c r="T6" t="s">
        <v>21</v>
      </c>
      <c r="U6" t="s">
        <v>15</v>
      </c>
      <c r="V6" t="s">
        <v>24</v>
      </c>
      <c r="W6" t="s">
        <v>24</v>
      </c>
      <c r="X6" t="s">
        <v>24</v>
      </c>
      <c r="Z6" t="s">
        <v>13</v>
      </c>
      <c r="AA6" t="s">
        <v>22</v>
      </c>
      <c r="AB6" t="s">
        <v>15</v>
      </c>
      <c r="AC6" t="s">
        <v>23</v>
      </c>
      <c r="AD6" t="s">
        <v>21</v>
      </c>
      <c r="AE6" t="s">
        <v>15</v>
      </c>
    </row>
    <row r="7" spans="1:31">
      <c r="A7" s="3"/>
      <c r="G7" s="92"/>
      <c r="L7" s="92"/>
      <c r="M7" s="92"/>
      <c r="N7" s="92"/>
      <c r="O7" s="92"/>
    </row>
    <row r="8" spans="1:31">
      <c r="A8" s="1">
        <v>5</v>
      </c>
      <c r="B8" s="2" t="s">
        <v>25</v>
      </c>
      <c r="C8">
        <v>0</v>
      </c>
      <c r="D8">
        <v>0</v>
      </c>
      <c r="E8">
        <v>0</v>
      </c>
      <c r="F8">
        <v>0</v>
      </c>
      <c r="G8">
        <v>5664.1875</v>
      </c>
      <c r="H8">
        <v>0</v>
      </c>
      <c r="I8">
        <v>125</v>
      </c>
      <c r="J8">
        <v>116.125</v>
      </c>
      <c r="K8">
        <v>9</v>
      </c>
      <c r="L8">
        <v>410</v>
      </c>
      <c r="M8">
        <v>248</v>
      </c>
      <c r="N8">
        <v>114</v>
      </c>
      <c r="O8">
        <v>1041</v>
      </c>
      <c r="P8">
        <v>0.875</v>
      </c>
      <c r="Q8">
        <v>0</v>
      </c>
      <c r="R8">
        <v>0</v>
      </c>
      <c r="S8">
        <v>2</v>
      </c>
      <c r="T8">
        <v>30</v>
      </c>
      <c r="U8">
        <v>1</v>
      </c>
      <c r="V8">
        <v>0</v>
      </c>
      <c r="W8">
        <v>12</v>
      </c>
      <c r="X8">
        <v>11</v>
      </c>
      <c r="Y8">
        <v>0</v>
      </c>
      <c r="Z8">
        <v>0</v>
      </c>
      <c r="AA8">
        <v>0</v>
      </c>
      <c r="AB8">
        <v>0</v>
      </c>
      <c r="AC8">
        <v>4</v>
      </c>
      <c r="AD8">
        <v>12</v>
      </c>
      <c r="AE8">
        <v>1</v>
      </c>
    </row>
    <row r="9" spans="1:31">
      <c r="A9" s="3">
        <v>6</v>
      </c>
      <c r="B9" t="s">
        <v>26</v>
      </c>
      <c r="C9">
        <v>0</v>
      </c>
      <c r="D9">
        <v>0</v>
      </c>
      <c r="E9">
        <v>0</v>
      </c>
      <c r="F9">
        <v>0</v>
      </c>
      <c r="G9">
        <v>3416.375</v>
      </c>
      <c r="H9">
        <v>0</v>
      </c>
      <c r="I9">
        <v>66</v>
      </c>
      <c r="J9">
        <v>23.5</v>
      </c>
      <c r="K9">
        <v>2</v>
      </c>
      <c r="L9">
        <v>179</v>
      </c>
      <c r="M9">
        <v>83</v>
      </c>
      <c r="N9">
        <v>40</v>
      </c>
      <c r="O9">
        <v>719</v>
      </c>
      <c r="P9">
        <v>0</v>
      </c>
      <c r="Q9">
        <v>0.375</v>
      </c>
      <c r="R9">
        <v>1</v>
      </c>
      <c r="S9">
        <v>0</v>
      </c>
      <c r="T9">
        <v>12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0.25</v>
      </c>
      <c r="AB9">
        <v>0.25</v>
      </c>
      <c r="AC9">
        <v>0</v>
      </c>
      <c r="AD9">
        <v>12.5</v>
      </c>
      <c r="AE9">
        <v>0</v>
      </c>
    </row>
    <row r="10" spans="1:31">
      <c r="A10" s="3">
        <v>8</v>
      </c>
      <c r="B10" t="s">
        <v>27</v>
      </c>
      <c r="C10">
        <v>0</v>
      </c>
      <c r="D10">
        <v>0</v>
      </c>
      <c r="E10">
        <v>0</v>
      </c>
      <c r="F10">
        <v>0</v>
      </c>
      <c r="G10">
        <v>4301.3125</v>
      </c>
      <c r="H10">
        <v>0</v>
      </c>
      <c r="I10">
        <v>22</v>
      </c>
      <c r="J10">
        <v>294.6875</v>
      </c>
      <c r="K10">
        <v>2</v>
      </c>
      <c r="L10">
        <v>224</v>
      </c>
      <c r="M10">
        <v>14</v>
      </c>
      <c r="N10">
        <v>66</v>
      </c>
      <c r="O10">
        <v>795</v>
      </c>
      <c r="P10">
        <v>4.25</v>
      </c>
      <c r="Q10">
        <v>0</v>
      </c>
      <c r="R10">
        <v>0</v>
      </c>
      <c r="S10">
        <v>10</v>
      </c>
      <c r="T10">
        <v>54</v>
      </c>
      <c r="U10">
        <v>1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2</v>
      </c>
      <c r="AD10">
        <v>45</v>
      </c>
      <c r="AE10">
        <v>0</v>
      </c>
    </row>
    <row r="11" spans="1:31">
      <c r="A11" s="3">
        <v>10</v>
      </c>
      <c r="B11" t="s">
        <v>28</v>
      </c>
      <c r="C11">
        <v>0</v>
      </c>
      <c r="D11">
        <v>0</v>
      </c>
      <c r="E11">
        <v>0</v>
      </c>
      <c r="F11">
        <v>0</v>
      </c>
      <c r="G11">
        <v>508.62610000000001</v>
      </c>
      <c r="H11">
        <v>0</v>
      </c>
      <c r="I11">
        <v>0</v>
      </c>
      <c r="J11">
        <v>16.375</v>
      </c>
      <c r="K11">
        <v>1</v>
      </c>
      <c r="L11">
        <v>49</v>
      </c>
      <c r="M11">
        <v>11</v>
      </c>
      <c r="N11">
        <v>1</v>
      </c>
      <c r="O11">
        <v>120</v>
      </c>
      <c r="P11">
        <v>0</v>
      </c>
      <c r="Q11">
        <v>0</v>
      </c>
      <c r="R11">
        <v>0</v>
      </c>
      <c r="S11">
        <v>1</v>
      </c>
      <c r="T11">
        <v>2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1</v>
      </c>
      <c r="AD11">
        <v>1</v>
      </c>
      <c r="AE11">
        <v>0</v>
      </c>
    </row>
    <row r="12" spans="1:31">
      <c r="A12" s="3">
        <v>19</v>
      </c>
      <c r="B12" t="s">
        <v>29</v>
      </c>
      <c r="C12">
        <v>0</v>
      </c>
      <c r="D12">
        <v>0</v>
      </c>
      <c r="E12">
        <v>0</v>
      </c>
      <c r="F12">
        <v>0</v>
      </c>
      <c r="G12">
        <v>1106.0625</v>
      </c>
      <c r="H12">
        <v>0</v>
      </c>
      <c r="I12">
        <v>0</v>
      </c>
      <c r="J12">
        <v>0</v>
      </c>
      <c r="K12">
        <v>1</v>
      </c>
      <c r="L12">
        <v>88</v>
      </c>
      <c r="M12">
        <v>6</v>
      </c>
      <c r="N12">
        <v>44</v>
      </c>
      <c r="O12">
        <v>89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2</v>
      </c>
      <c r="X12">
        <v>5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</row>
    <row r="13" spans="1:31">
      <c r="A13" s="3">
        <v>20</v>
      </c>
      <c r="B13" t="s">
        <v>30</v>
      </c>
      <c r="C13">
        <v>0</v>
      </c>
      <c r="D13">
        <v>0</v>
      </c>
      <c r="E13">
        <v>0</v>
      </c>
      <c r="F13">
        <v>0</v>
      </c>
      <c r="G13">
        <v>4159.9375</v>
      </c>
      <c r="H13">
        <v>0</v>
      </c>
      <c r="I13">
        <v>0</v>
      </c>
      <c r="J13">
        <v>0</v>
      </c>
      <c r="K13">
        <v>4</v>
      </c>
      <c r="L13">
        <v>254</v>
      </c>
      <c r="M13">
        <v>61</v>
      </c>
      <c r="N13">
        <v>195</v>
      </c>
      <c r="O13">
        <v>644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</row>
    <row r="14" spans="1:31">
      <c r="A14" s="3">
        <v>22</v>
      </c>
      <c r="B14" t="s">
        <v>31</v>
      </c>
      <c r="C14">
        <v>0</v>
      </c>
      <c r="D14">
        <v>0</v>
      </c>
      <c r="E14">
        <v>0</v>
      </c>
      <c r="F14">
        <v>7</v>
      </c>
      <c r="G14">
        <v>8572.3125</v>
      </c>
      <c r="H14">
        <v>0.875</v>
      </c>
      <c r="I14">
        <v>71</v>
      </c>
      <c r="J14">
        <v>159.625</v>
      </c>
      <c r="K14">
        <v>14</v>
      </c>
      <c r="L14">
        <v>582</v>
      </c>
      <c r="M14">
        <v>358</v>
      </c>
      <c r="N14">
        <v>411</v>
      </c>
      <c r="O14">
        <v>1310</v>
      </c>
      <c r="P14">
        <v>0</v>
      </c>
      <c r="Q14">
        <v>3</v>
      </c>
      <c r="R14">
        <v>0</v>
      </c>
      <c r="S14">
        <v>2</v>
      </c>
      <c r="T14">
        <v>57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33</v>
      </c>
      <c r="AE14">
        <v>0</v>
      </c>
    </row>
    <row r="15" spans="1:31">
      <c r="A15" s="3">
        <v>23</v>
      </c>
      <c r="B15" t="s">
        <v>32</v>
      </c>
      <c r="C15">
        <v>0</v>
      </c>
      <c r="D15">
        <v>0</v>
      </c>
      <c r="E15">
        <v>0</v>
      </c>
      <c r="F15">
        <v>0</v>
      </c>
      <c r="G15">
        <v>24405.5625</v>
      </c>
      <c r="H15">
        <v>5</v>
      </c>
      <c r="I15">
        <v>280</v>
      </c>
      <c r="J15">
        <v>138.4375</v>
      </c>
      <c r="K15">
        <v>23</v>
      </c>
      <c r="L15">
        <v>1611</v>
      </c>
      <c r="M15">
        <v>296</v>
      </c>
      <c r="N15">
        <v>2111</v>
      </c>
      <c r="O15">
        <v>3090</v>
      </c>
      <c r="P15">
        <v>6.125</v>
      </c>
      <c r="Q15">
        <v>10</v>
      </c>
      <c r="R15">
        <v>1</v>
      </c>
      <c r="S15">
        <v>1</v>
      </c>
      <c r="T15">
        <v>50</v>
      </c>
      <c r="U15">
        <v>5</v>
      </c>
      <c r="V15">
        <v>0</v>
      </c>
      <c r="W15">
        <v>20</v>
      </c>
      <c r="X15">
        <v>0</v>
      </c>
      <c r="Y15">
        <v>25</v>
      </c>
      <c r="Z15">
        <v>20</v>
      </c>
      <c r="AA15">
        <v>5</v>
      </c>
      <c r="AB15">
        <v>0</v>
      </c>
      <c r="AC15">
        <v>0</v>
      </c>
      <c r="AD15">
        <v>40</v>
      </c>
      <c r="AE15">
        <v>3</v>
      </c>
    </row>
    <row r="16" spans="1:31">
      <c r="A16" s="3">
        <v>27</v>
      </c>
      <c r="B16" t="s">
        <v>33</v>
      </c>
      <c r="C16">
        <v>0</v>
      </c>
      <c r="D16">
        <v>0</v>
      </c>
      <c r="E16">
        <v>0</v>
      </c>
      <c r="F16">
        <v>0</v>
      </c>
      <c r="G16">
        <v>4289.4375</v>
      </c>
      <c r="H16">
        <v>0</v>
      </c>
      <c r="I16">
        <v>31</v>
      </c>
      <c r="J16">
        <v>48</v>
      </c>
      <c r="K16">
        <v>4</v>
      </c>
      <c r="L16">
        <v>259</v>
      </c>
      <c r="M16">
        <v>2</v>
      </c>
      <c r="N16">
        <v>0</v>
      </c>
      <c r="O16">
        <v>1389</v>
      </c>
      <c r="P16">
        <v>2.375</v>
      </c>
      <c r="Q16">
        <v>0</v>
      </c>
      <c r="R16">
        <v>0</v>
      </c>
      <c r="S16">
        <v>11</v>
      </c>
      <c r="T16">
        <v>0</v>
      </c>
      <c r="U16">
        <v>0</v>
      </c>
      <c r="V16">
        <v>0</v>
      </c>
      <c r="W16">
        <v>12</v>
      </c>
      <c r="X16">
        <v>0</v>
      </c>
      <c r="Y16">
        <v>2</v>
      </c>
      <c r="Z16">
        <v>0</v>
      </c>
      <c r="AA16">
        <v>0</v>
      </c>
      <c r="AB16">
        <v>0</v>
      </c>
      <c r="AC16">
        <v>2</v>
      </c>
      <c r="AD16">
        <v>2</v>
      </c>
      <c r="AE16">
        <v>0</v>
      </c>
    </row>
    <row r="17" spans="1:31">
      <c r="A17" s="3">
        <v>28</v>
      </c>
      <c r="B17" t="s">
        <v>34</v>
      </c>
      <c r="C17">
        <v>0</v>
      </c>
      <c r="D17">
        <v>0</v>
      </c>
      <c r="E17">
        <v>0</v>
      </c>
      <c r="F17">
        <v>0</v>
      </c>
      <c r="G17">
        <v>2730</v>
      </c>
      <c r="H17">
        <v>0</v>
      </c>
      <c r="I17">
        <v>44</v>
      </c>
      <c r="J17">
        <v>18.4375</v>
      </c>
      <c r="K17">
        <v>5</v>
      </c>
      <c r="L17">
        <v>282</v>
      </c>
      <c r="M17">
        <v>47</v>
      </c>
      <c r="N17">
        <v>0</v>
      </c>
      <c r="O17">
        <v>918</v>
      </c>
      <c r="P17">
        <v>0.375</v>
      </c>
      <c r="Q17">
        <v>0</v>
      </c>
      <c r="R17">
        <v>0</v>
      </c>
      <c r="S17">
        <v>1</v>
      </c>
      <c r="T17">
        <v>2</v>
      </c>
      <c r="U17">
        <v>0</v>
      </c>
      <c r="V17">
        <v>0</v>
      </c>
      <c r="W17">
        <v>5</v>
      </c>
      <c r="X17">
        <v>2</v>
      </c>
      <c r="Y17">
        <v>0</v>
      </c>
      <c r="Z17">
        <v>0</v>
      </c>
      <c r="AA17">
        <v>0</v>
      </c>
      <c r="AB17">
        <v>0</v>
      </c>
      <c r="AC17">
        <v>1</v>
      </c>
      <c r="AD17">
        <v>2</v>
      </c>
      <c r="AE17">
        <v>0</v>
      </c>
    </row>
    <row r="18" spans="1:31">
      <c r="A18" s="3">
        <v>33</v>
      </c>
      <c r="B18" t="s">
        <v>35</v>
      </c>
      <c r="C18">
        <v>782</v>
      </c>
      <c r="D18">
        <v>203</v>
      </c>
      <c r="E18">
        <v>287.25040000000001</v>
      </c>
      <c r="F18">
        <v>0</v>
      </c>
      <c r="G18">
        <v>15538.406300000001</v>
      </c>
      <c r="H18">
        <v>0</v>
      </c>
      <c r="I18">
        <v>220</v>
      </c>
      <c r="J18">
        <v>5</v>
      </c>
      <c r="K18">
        <v>12</v>
      </c>
      <c r="L18">
        <v>1188</v>
      </c>
      <c r="M18">
        <v>629</v>
      </c>
      <c r="N18">
        <v>1016</v>
      </c>
      <c r="O18">
        <v>2663</v>
      </c>
      <c r="P18">
        <v>12.75</v>
      </c>
      <c r="Q18">
        <v>0.5</v>
      </c>
      <c r="R18">
        <v>13.25</v>
      </c>
      <c r="S18">
        <v>0</v>
      </c>
      <c r="T18">
        <v>17.875</v>
      </c>
      <c r="U18">
        <v>0</v>
      </c>
      <c r="V18">
        <v>0</v>
      </c>
      <c r="W18">
        <v>43</v>
      </c>
      <c r="X18">
        <v>24</v>
      </c>
      <c r="Y18">
        <v>0</v>
      </c>
      <c r="Z18">
        <v>0</v>
      </c>
      <c r="AA18">
        <v>0.125</v>
      </c>
      <c r="AB18">
        <v>2.5</v>
      </c>
      <c r="AC18">
        <v>0</v>
      </c>
      <c r="AD18">
        <v>14.375</v>
      </c>
      <c r="AE18">
        <v>0</v>
      </c>
    </row>
    <row r="19" spans="1:31">
      <c r="A19" s="3">
        <v>34</v>
      </c>
      <c r="B19" t="s">
        <v>36</v>
      </c>
      <c r="C19">
        <v>565</v>
      </c>
      <c r="D19">
        <v>87</v>
      </c>
      <c r="E19">
        <v>660</v>
      </c>
      <c r="F19">
        <v>29</v>
      </c>
      <c r="G19">
        <v>19755.5625</v>
      </c>
      <c r="H19">
        <v>0.5</v>
      </c>
      <c r="I19">
        <v>234.8125</v>
      </c>
      <c r="J19">
        <v>253.1875</v>
      </c>
      <c r="K19">
        <v>21</v>
      </c>
      <c r="L19">
        <v>1233</v>
      </c>
      <c r="M19">
        <v>242</v>
      </c>
      <c r="N19">
        <v>3837</v>
      </c>
      <c r="O19">
        <v>1985</v>
      </c>
      <c r="P19">
        <v>26</v>
      </c>
      <c r="Q19">
        <v>10</v>
      </c>
      <c r="R19">
        <v>5</v>
      </c>
      <c r="S19">
        <v>10</v>
      </c>
      <c r="T19">
        <v>85</v>
      </c>
      <c r="U19">
        <v>10</v>
      </c>
      <c r="V19">
        <v>0</v>
      </c>
      <c r="W19">
        <v>0</v>
      </c>
      <c r="X19">
        <v>0</v>
      </c>
      <c r="Y19">
        <v>0</v>
      </c>
      <c r="Z19">
        <v>0</v>
      </c>
      <c r="AA19">
        <v>10</v>
      </c>
      <c r="AB19">
        <v>5</v>
      </c>
      <c r="AC19">
        <v>5</v>
      </c>
      <c r="AD19">
        <v>65</v>
      </c>
      <c r="AE19">
        <v>5</v>
      </c>
    </row>
    <row r="20" spans="1:31">
      <c r="A20" s="3">
        <v>35</v>
      </c>
      <c r="B20" t="s">
        <v>37</v>
      </c>
      <c r="C20">
        <v>2666</v>
      </c>
      <c r="D20">
        <v>325</v>
      </c>
      <c r="E20">
        <v>877</v>
      </c>
      <c r="F20">
        <v>1</v>
      </c>
      <c r="G20">
        <v>25677.625</v>
      </c>
      <c r="H20">
        <v>7.25</v>
      </c>
      <c r="I20">
        <v>141</v>
      </c>
      <c r="J20">
        <v>108.5</v>
      </c>
      <c r="K20">
        <v>28</v>
      </c>
      <c r="L20">
        <v>1713</v>
      </c>
      <c r="M20">
        <v>350</v>
      </c>
      <c r="N20">
        <v>2966</v>
      </c>
      <c r="O20">
        <v>1992</v>
      </c>
      <c r="P20">
        <v>20.5625</v>
      </c>
      <c r="Q20">
        <v>9</v>
      </c>
      <c r="R20">
        <v>12</v>
      </c>
      <c r="S20">
        <v>0</v>
      </c>
      <c r="T20">
        <v>40</v>
      </c>
      <c r="U20">
        <v>14</v>
      </c>
      <c r="V20">
        <v>0</v>
      </c>
      <c r="W20">
        <v>45</v>
      </c>
      <c r="X20">
        <v>26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19</v>
      </c>
      <c r="AE20">
        <v>6</v>
      </c>
    </row>
    <row r="21" spans="1:31">
      <c r="A21" s="3">
        <v>36</v>
      </c>
      <c r="B21" t="s">
        <v>38</v>
      </c>
      <c r="C21">
        <v>3839</v>
      </c>
      <c r="D21">
        <v>2906</v>
      </c>
      <c r="E21">
        <v>7015.5</v>
      </c>
      <c r="F21">
        <v>137</v>
      </c>
      <c r="G21">
        <v>77031.0625</v>
      </c>
      <c r="H21">
        <v>63.125</v>
      </c>
      <c r="I21">
        <v>583</v>
      </c>
      <c r="J21">
        <v>331.25</v>
      </c>
      <c r="K21">
        <v>93</v>
      </c>
      <c r="L21">
        <v>4885</v>
      </c>
      <c r="M21">
        <v>771</v>
      </c>
      <c r="N21">
        <v>24408</v>
      </c>
      <c r="O21">
        <v>2894</v>
      </c>
      <c r="P21">
        <v>380.125</v>
      </c>
      <c r="Q21">
        <v>54.881100000000004</v>
      </c>
      <c r="R21">
        <v>177.77834999999999</v>
      </c>
      <c r="S21">
        <v>40</v>
      </c>
      <c r="T21">
        <v>140</v>
      </c>
      <c r="U21">
        <v>13</v>
      </c>
      <c r="V21">
        <v>0</v>
      </c>
      <c r="W21">
        <v>60</v>
      </c>
      <c r="X21">
        <v>12</v>
      </c>
      <c r="Y21">
        <v>23</v>
      </c>
      <c r="Z21">
        <v>15</v>
      </c>
      <c r="AA21">
        <v>53.715648000000002</v>
      </c>
      <c r="AB21">
        <v>213.333</v>
      </c>
      <c r="AC21">
        <v>11</v>
      </c>
      <c r="AD21">
        <v>75</v>
      </c>
      <c r="AE21">
        <v>12</v>
      </c>
    </row>
    <row r="22" spans="1:31">
      <c r="A22" s="3">
        <v>37</v>
      </c>
      <c r="B22" t="s">
        <v>39</v>
      </c>
      <c r="C22">
        <v>902</v>
      </c>
      <c r="D22">
        <v>137</v>
      </c>
      <c r="E22">
        <v>720</v>
      </c>
      <c r="F22">
        <v>0</v>
      </c>
      <c r="G22">
        <v>15487.25</v>
      </c>
      <c r="H22">
        <v>3.75</v>
      </c>
      <c r="I22">
        <v>0</v>
      </c>
      <c r="J22">
        <v>163</v>
      </c>
      <c r="K22">
        <v>15</v>
      </c>
      <c r="L22">
        <v>919</v>
      </c>
      <c r="M22">
        <v>191</v>
      </c>
      <c r="N22">
        <v>2174</v>
      </c>
      <c r="O22">
        <v>571</v>
      </c>
      <c r="P22">
        <v>18.25</v>
      </c>
      <c r="Q22">
        <v>6</v>
      </c>
      <c r="R22">
        <v>16.875</v>
      </c>
      <c r="S22">
        <v>5</v>
      </c>
      <c r="T22">
        <v>108.25</v>
      </c>
      <c r="U22">
        <v>3.75</v>
      </c>
      <c r="V22">
        <v>0</v>
      </c>
      <c r="W22">
        <v>0</v>
      </c>
      <c r="X22">
        <v>0</v>
      </c>
      <c r="Y22">
        <v>0</v>
      </c>
      <c r="Z22">
        <v>0</v>
      </c>
      <c r="AA22">
        <v>4.375</v>
      </c>
      <c r="AB22">
        <v>12.375</v>
      </c>
      <c r="AC22">
        <v>1</v>
      </c>
      <c r="AD22">
        <v>88.25</v>
      </c>
      <c r="AE22">
        <v>2</v>
      </c>
    </row>
    <row r="23" spans="1:31">
      <c r="A23" s="3">
        <v>38</v>
      </c>
      <c r="B23" t="s">
        <v>40</v>
      </c>
      <c r="C23">
        <v>2900</v>
      </c>
      <c r="D23">
        <v>2117</v>
      </c>
      <c r="E23">
        <v>1517</v>
      </c>
      <c r="F23">
        <v>0</v>
      </c>
      <c r="G23">
        <v>21936.9375</v>
      </c>
      <c r="H23">
        <v>1.75</v>
      </c>
      <c r="I23">
        <v>78</v>
      </c>
      <c r="J23">
        <v>377.6875</v>
      </c>
      <c r="K23">
        <v>18</v>
      </c>
      <c r="L23">
        <v>1237</v>
      </c>
      <c r="M23">
        <v>127</v>
      </c>
      <c r="N23">
        <v>7517</v>
      </c>
      <c r="O23">
        <v>222</v>
      </c>
      <c r="P23">
        <v>14.8125</v>
      </c>
      <c r="Q23">
        <v>5</v>
      </c>
      <c r="R23">
        <v>25</v>
      </c>
      <c r="S23">
        <v>0</v>
      </c>
      <c r="T23">
        <v>60.5</v>
      </c>
      <c r="U23">
        <v>0.25</v>
      </c>
      <c r="V23">
        <v>0</v>
      </c>
      <c r="W23">
        <v>10</v>
      </c>
      <c r="X23">
        <v>0</v>
      </c>
      <c r="Y23">
        <v>0</v>
      </c>
      <c r="Z23">
        <v>0</v>
      </c>
      <c r="AA23">
        <v>5</v>
      </c>
      <c r="AB23">
        <v>12</v>
      </c>
      <c r="AC23">
        <v>0</v>
      </c>
      <c r="AD23">
        <v>44</v>
      </c>
      <c r="AE23">
        <v>0</v>
      </c>
    </row>
    <row r="24" spans="1:31">
      <c r="A24" s="3">
        <v>39</v>
      </c>
      <c r="B24" t="s">
        <v>41</v>
      </c>
      <c r="C24">
        <v>5546</v>
      </c>
      <c r="D24">
        <v>1635</v>
      </c>
      <c r="E24">
        <v>2685.5</v>
      </c>
      <c r="F24">
        <v>30</v>
      </c>
      <c r="G24">
        <v>49577.5</v>
      </c>
      <c r="H24">
        <v>27.4375</v>
      </c>
      <c r="I24">
        <v>339</v>
      </c>
      <c r="J24">
        <v>424.6875</v>
      </c>
      <c r="K24">
        <v>59</v>
      </c>
      <c r="L24">
        <v>3175</v>
      </c>
      <c r="M24">
        <v>445</v>
      </c>
      <c r="N24">
        <v>9306</v>
      </c>
      <c r="O24">
        <v>2043</v>
      </c>
      <c r="P24">
        <v>54.375</v>
      </c>
      <c r="Q24">
        <v>28</v>
      </c>
      <c r="R24">
        <v>60</v>
      </c>
      <c r="S24">
        <v>10</v>
      </c>
      <c r="T24">
        <v>200</v>
      </c>
      <c r="U24">
        <v>8</v>
      </c>
      <c r="V24">
        <v>0</v>
      </c>
      <c r="W24">
        <v>100</v>
      </c>
      <c r="X24">
        <v>0</v>
      </c>
      <c r="Y24">
        <v>25</v>
      </c>
      <c r="Z24">
        <v>20</v>
      </c>
      <c r="AA24">
        <v>20</v>
      </c>
      <c r="AB24">
        <v>40</v>
      </c>
      <c r="AC24">
        <v>10</v>
      </c>
      <c r="AD24">
        <v>125</v>
      </c>
      <c r="AE24">
        <v>5</v>
      </c>
    </row>
    <row r="25" spans="1:31">
      <c r="A25" s="3">
        <v>40</v>
      </c>
      <c r="B25" t="s">
        <v>42</v>
      </c>
      <c r="C25">
        <v>669</v>
      </c>
      <c r="D25">
        <v>266</v>
      </c>
      <c r="E25">
        <v>489</v>
      </c>
      <c r="F25">
        <v>0</v>
      </c>
      <c r="G25">
        <v>7554.4375</v>
      </c>
      <c r="H25">
        <v>8.5</v>
      </c>
      <c r="I25">
        <v>109</v>
      </c>
      <c r="J25">
        <v>147.3125</v>
      </c>
      <c r="K25">
        <v>2</v>
      </c>
      <c r="L25">
        <v>514</v>
      </c>
      <c r="M25">
        <v>31</v>
      </c>
      <c r="N25">
        <v>1999</v>
      </c>
      <c r="O25">
        <v>267</v>
      </c>
      <c r="P25">
        <v>26.625</v>
      </c>
      <c r="Q25">
        <v>0.5</v>
      </c>
      <c r="R25">
        <v>23</v>
      </c>
      <c r="S25">
        <v>0</v>
      </c>
      <c r="T25">
        <v>35</v>
      </c>
      <c r="U25">
        <v>15</v>
      </c>
      <c r="V25">
        <v>0</v>
      </c>
      <c r="W25">
        <v>3</v>
      </c>
      <c r="X25">
        <v>1</v>
      </c>
      <c r="Y25">
        <v>25</v>
      </c>
      <c r="Z25">
        <v>25</v>
      </c>
      <c r="AA25">
        <v>0</v>
      </c>
      <c r="AB25">
        <v>22</v>
      </c>
      <c r="AC25">
        <v>0</v>
      </c>
      <c r="AD25">
        <v>20</v>
      </c>
      <c r="AE25">
        <v>8</v>
      </c>
    </row>
    <row r="26" spans="1:31">
      <c r="A26" s="3">
        <v>41</v>
      </c>
      <c r="B26" t="s">
        <v>43</v>
      </c>
      <c r="C26">
        <v>5478</v>
      </c>
      <c r="D26">
        <v>632</v>
      </c>
      <c r="E26">
        <v>2313</v>
      </c>
      <c r="F26">
        <v>16</v>
      </c>
      <c r="G26">
        <v>26841</v>
      </c>
      <c r="H26">
        <v>1.875</v>
      </c>
      <c r="I26">
        <v>108</v>
      </c>
      <c r="J26">
        <v>219.125</v>
      </c>
      <c r="K26">
        <v>34</v>
      </c>
      <c r="L26">
        <v>1608</v>
      </c>
      <c r="M26">
        <v>145</v>
      </c>
      <c r="N26">
        <v>7908</v>
      </c>
      <c r="O26">
        <v>628</v>
      </c>
      <c r="P26">
        <v>18.6875</v>
      </c>
      <c r="Q26">
        <v>6.25</v>
      </c>
      <c r="R26">
        <v>20.25</v>
      </c>
      <c r="S26">
        <v>3</v>
      </c>
      <c r="T26">
        <v>60</v>
      </c>
      <c r="U26">
        <v>3</v>
      </c>
      <c r="V26">
        <v>0</v>
      </c>
      <c r="W26">
        <v>10</v>
      </c>
      <c r="X26">
        <v>0</v>
      </c>
      <c r="Y26">
        <v>30</v>
      </c>
      <c r="Z26">
        <v>28</v>
      </c>
      <c r="AA26">
        <v>7.125</v>
      </c>
      <c r="AB26">
        <v>21.125</v>
      </c>
      <c r="AC26">
        <v>1</v>
      </c>
      <c r="AD26">
        <v>23</v>
      </c>
      <c r="AE26">
        <v>1</v>
      </c>
    </row>
    <row r="27" spans="1:31">
      <c r="A27" s="3">
        <v>42</v>
      </c>
      <c r="B27" t="s">
        <v>44</v>
      </c>
      <c r="C27">
        <v>511</v>
      </c>
      <c r="D27">
        <v>296</v>
      </c>
      <c r="E27">
        <v>746</v>
      </c>
      <c r="F27">
        <v>3</v>
      </c>
      <c r="G27">
        <v>16062.3125</v>
      </c>
      <c r="H27">
        <v>5.25</v>
      </c>
      <c r="I27">
        <v>273</v>
      </c>
      <c r="J27">
        <v>11.875</v>
      </c>
      <c r="K27">
        <v>13</v>
      </c>
      <c r="L27">
        <v>1299</v>
      </c>
      <c r="M27">
        <v>411</v>
      </c>
      <c r="N27">
        <v>1782</v>
      </c>
      <c r="O27">
        <v>1387</v>
      </c>
      <c r="P27">
        <v>20.25</v>
      </c>
      <c r="Q27">
        <v>2</v>
      </c>
      <c r="R27">
        <v>25</v>
      </c>
      <c r="S27">
        <v>0</v>
      </c>
      <c r="T27">
        <v>20</v>
      </c>
      <c r="U27">
        <v>5</v>
      </c>
      <c r="V27">
        <v>0</v>
      </c>
      <c r="W27">
        <v>20</v>
      </c>
      <c r="X27">
        <v>13</v>
      </c>
      <c r="Y27">
        <v>0</v>
      </c>
      <c r="Z27">
        <v>0</v>
      </c>
      <c r="AA27">
        <v>2</v>
      </c>
      <c r="AB27">
        <v>30</v>
      </c>
      <c r="AC27">
        <v>0</v>
      </c>
      <c r="AD27">
        <v>10</v>
      </c>
      <c r="AE27">
        <v>2</v>
      </c>
    </row>
    <row r="28" spans="1:31">
      <c r="A28" s="3">
        <v>43</v>
      </c>
      <c r="B28" t="s">
        <v>45</v>
      </c>
      <c r="C28">
        <v>3505</v>
      </c>
      <c r="D28">
        <v>571.5</v>
      </c>
      <c r="E28">
        <v>1349</v>
      </c>
      <c r="F28">
        <v>0</v>
      </c>
      <c r="G28">
        <v>32144.75</v>
      </c>
      <c r="H28">
        <v>3.5625</v>
      </c>
      <c r="I28">
        <v>284</v>
      </c>
      <c r="J28">
        <v>262.3125</v>
      </c>
      <c r="K28">
        <v>24</v>
      </c>
      <c r="L28">
        <v>1824</v>
      </c>
      <c r="M28">
        <v>325</v>
      </c>
      <c r="N28">
        <v>6571</v>
      </c>
      <c r="O28">
        <v>1238</v>
      </c>
      <c r="P28">
        <v>73.406300000000002</v>
      </c>
      <c r="Q28">
        <v>7.5</v>
      </c>
      <c r="R28">
        <v>65</v>
      </c>
      <c r="S28">
        <v>0</v>
      </c>
      <c r="T28">
        <v>360</v>
      </c>
      <c r="U28">
        <v>3</v>
      </c>
      <c r="V28">
        <v>0</v>
      </c>
      <c r="W28">
        <v>10</v>
      </c>
      <c r="X28">
        <v>0</v>
      </c>
      <c r="Y28">
        <v>10</v>
      </c>
      <c r="Z28">
        <v>10</v>
      </c>
      <c r="AA28">
        <v>10</v>
      </c>
      <c r="AB28">
        <v>45</v>
      </c>
      <c r="AC28">
        <v>0</v>
      </c>
      <c r="AD28">
        <v>50</v>
      </c>
      <c r="AE28">
        <v>2</v>
      </c>
    </row>
    <row r="29" spans="1:31">
      <c r="A29" s="3">
        <v>44</v>
      </c>
      <c r="B29" t="s">
        <v>46</v>
      </c>
      <c r="C29">
        <v>334</v>
      </c>
      <c r="D29">
        <v>126</v>
      </c>
      <c r="E29">
        <v>707</v>
      </c>
      <c r="F29">
        <v>11</v>
      </c>
      <c r="G29">
        <v>16214.75</v>
      </c>
      <c r="H29">
        <v>0.375</v>
      </c>
      <c r="I29">
        <v>191</v>
      </c>
      <c r="J29">
        <v>74.25</v>
      </c>
      <c r="K29">
        <v>14</v>
      </c>
      <c r="L29">
        <v>887</v>
      </c>
      <c r="M29">
        <v>199</v>
      </c>
      <c r="N29">
        <v>1703</v>
      </c>
      <c r="O29">
        <v>604</v>
      </c>
      <c r="P29">
        <v>1.875</v>
      </c>
      <c r="Q29">
        <v>0</v>
      </c>
      <c r="R29">
        <v>0.375</v>
      </c>
      <c r="S29">
        <v>0</v>
      </c>
      <c r="T29">
        <v>20</v>
      </c>
      <c r="U29">
        <v>0</v>
      </c>
      <c r="V29">
        <v>0</v>
      </c>
      <c r="W29">
        <v>0</v>
      </c>
      <c r="X29">
        <v>0</v>
      </c>
      <c r="Y29">
        <v>2</v>
      </c>
      <c r="Z29">
        <v>2</v>
      </c>
      <c r="AA29">
        <v>0</v>
      </c>
      <c r="AB29">
        <v>0</v>
      </c>
      <c r="AC29">
        <v>0</v>
      </c>
      <c r="AD29">
        <v>5</v>
      </c>
      <c r="AE29">
        <v>0</v>
      </c>
    </row>
    <row r="30" spans="1:31">
      <c r="A30" s="3">
        <v>45</v>
      </c>
      <c r="B30" t="s">
        <v>47</v>
      </c>
      <c r="C30">
        <v>717</v>
      </c>
      <c r="D30">
        <v>319</v>
      </c>
      <c r="E30">
        <v>320</v>
      </c>
      <c r="F30">
        <v>0</v>
      </c>
      <c r="G30">
        <v>7010.75</v>
      </c>
      <c r="H30">
        <v>0</v>
      </c>
      <c r="I30">
        <v>32</v>
      </c>
      <c r="J30">
        <v>0</v>
      </c>
      <c r="K30">
        <v>8</v>
      </c>
      <c r="L30">
        <v>286</v>
      </c>
      <c r="M30">
        <v>47</v>
      </c>
      <c r="N30">
        <v>1555</v>
      </c>
      <c r="O30">
        <v>122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6</v>
      </c>
      <c r="X30">
        <v>2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</row>
    <row r="31" spans="1:31">
      <c r="A31" s="3">
        <v>46</v>
      </c>
      <c r="B31" t="s">
        <v>48</v>
      </c>
      <c r="C31">
        <v>0</v>
      </c>
      <c r="D31">
        <v>0</v>
      </c>
      <c r="E31">
        <v>0</v>
      </c>
      <c r="F31">
        <v>0</v>
      </c>
      <c r="G31">
        <v>3259.625</v>
      </c>
      <c r="H31">
        <v>0.5</v>
      </c>
      <c r="I31">
        <v>127</v>
      </c>
      <c r="J31">
        <v>60.875</v>
      </c>
      <c r="K31">
        <v>8</v>
      </c>
      <c r="L31">
        <v>290</v>
      </c>
      <c r="M31">
        <v>293</v>
      </c>
      <c r="N31">
        <v>137</v>
      </c>
      <c r="O31">
        <v>669</v>
      </c>
      <c r="P31">
        <v>1.625</v>
      </c>
      <c r="Q31">
        <v>0</v>
      </c>
      <c r="R31">
        <v>0</v>
      </c>
      <c r="S31">
        <v>0</v>
      </c>
      <c r="T31">
        <v>12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8</v>
      </c>
      <c r="AE31">
        <v>0</v>
      </c>
    </row>
    <row r="32" spans="1:31">
      <c r="A32" s="3">
        <v>47</v>
      </c>
      <c r="B32" t="s">
        <v>189</v>
      </c>
      <c r="C32">
        <v>85</v>
      </c>
      <c r="D32">
        <v>10</v>
      </c>
      <c r="E32">
        <v>14</v>
      </c>
      <c r="F32">
        <v>20</v>
      </c>
      <c r="G32">
        <v>2017.625</v>
      </c>
      <c r="H32">
        <v>0</v>
      </c>
      <c r="I32">
        <v>16</v>
      </c>
      <c r="J32">
        <v>991.875</v>
      </c>
      <c r="K32">
        <v>7</v>
      </c>
      <c r="L32">
        <v>369</v>
      </c>
      <c r="M32">
        <v>154</v>
      </c>
      <c r="N32">
        <v>26</v>
      </c>
      <c r="O32">
        <v>466</v>
      </c>
      <c r="P32">
        <v>3.5</v>
      </c>
      <c r="Q32">
        <v>0</v>
      </c>
      <c r="R32">
        <v>0</v>
      </c>
      <c r="S32">
        <v>30</v>
      </c>
      <c r="T32">
        <v>40</v>
      </c>
      <c r="U32">
        <v>0</v>
      </c>
      <c r="V32">
        <v>0</v>
      </c>
      <c r="W32">
        <v>5</v>
      </c>
      <c r="X32">
        <v>5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10</v>
      </c>
      <c r="AE32">
        <v>0</v>
      </c>
    </row>
    <row r="33" spans="1:31">
      <c r="A33" s="3">
        <v>48</v>
      </c>
      <c r="B33" t="s">
        <v>50</v>
      </c>
      <c r="C33">
        <v>0</v>
      </c>
      <c r="D33">
        <v>0</v>
      </c>
      <c r="E33">
        <v>0</v>
      </c>
      <c r="F33">
        <v>0</v>
      </c>
      <c r="G33">
        <v>5309.25</v>
      </c>
      <c r="H33">
        <v>0</v>
      </c>
      <c r="I33">
        <v>25</v>
      </c>
      <c r="J33">
        <v>12.6875</v>
      </c>
      <c r="K33">
        <v>0</v>
      </c>
      <c r="L33">
        <v>322</v>
      </c>
      <c r="M33">
        <v>241</v>
      </c>
      <c r="N33">
        <v>404</v>
      </c>
      <c r="O33">
        <v>517</v>
      </c>
      <c r="P33">
        <v>0.625</v>
      </c>
      <c r="Q33">
        <v>0</v>
      </c>
      <c r="R33">
        <v>0</v>
      </c>
      <c r="S33">
        <v>0</v>
      </c>
      <c r="T33">
        <v>32.436999999999998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17.25</v>
      </c>
      <c r="AE33">
        <v>0</v>
      </c>
    </row>
    <row r="34" spans="1:31">
      <c r="A34" s="3">
        <v>49</v>
      </c>
      <c r="B34" t="s">
        <v>51</v>
      </c>
      <c r="C34">
        <v>0</v>
      </c>
      <c r="D34">
        <v>0</v>
      </c>
      <c r="E34">
        <v>0</v>
      </c>
      <c r="F34">
        <v>0</v>
      </c>
      <c r="G34">
        <v>207.0625</v>
      </c>
      <c r="H34">
        <v>0</v>
      </c>
      <c r="I34">
        <v>0</v>
      </c>
      <c r="J34">
        <v>0</v>
      </c>
      <c r="K34">
        <v>0</v>
      </c>
      <c r="L34">
        <v>12</v>
      </c>
      <c r="M34">
        <v>1</v>
      </c>
      <c r="N34">
        <v>0</v>
      </c>
      <c r="O34">
        <v>104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</row>
    <row r="35" spans="1:31">
      <c r="A35" s="3">
        <v>50</v>
      </c>
      <c r="B35" t="s">
        <v>52</v>
      </c>
      <c r="C35">
        <v>0</v>
      </c>
      <c r="D35">
        <v>0</v>
      </c>
      <c r="E35">
        <v>0</v>
      </c>
      <c r="F35">
        <v>0</v>
      </c>
      <c r="G35">
        <v>496.6875</v>
      </c>
      <c r="H35">
        <v>0</v>
      </c>
      <c r="I35">
        <v>0</v>
      </c>
      <c r="J35">
        <v>0</v>
      </c>
      <c r="K35">
        <v>1</v>
      </c>
      <c r="L35">
        <v>35</v>
      </c>
      <c r="M35">
        <v>9</v>
      </c>
      <c r="N35">
        <v>75</v>
      </c>
      <c r="O35">
        <v>312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</row>
    <row r="36" spans="1:31">
      <c r="A36" s="3">
        <v>51</v>
      </c>
      <c r="B36" t="s">
        <v>53</v>
      </c>
      <c r="C36">
        <v>0</v>
      </c>
      <c r="D36">
        <v>0</v>
      </c>
      <c r="E36">
        <v>0</v>
      </c>
      <c r="F36">
        <v>0</v>
      </c>
      <c r="G36">
        <v>1240.375</v>
      </c>
      <c r="H36">
        <v>0</v>
      </c>
      <c r="I36">
        <v>20</v>
      </c>
      <c r="J36">
        <v>0</v>
      </c>
      <c r="K36">
        <v>1</v>
      </c>
      <c r="L36">
        <v>103</v>
      </c>
      <c r="M36">
        <v>14</v>
      </c>
      <c r="N36">
        <v>49</v>
      </c>
      <c r="O36">
        <v>359</v>
      </c>
      <c r="P36">
        <v>1.875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</row>
    <row r="37" spans="1:31">
      <c r="A37" s="3">
        <v>52</v>
      </c>
      <c r="B37" t="s">
        <v>54</v>
      </c>
      <c r="C37">
        <v>0</v>
      </c>
      <c r="D37">
        <v>0</v>
      </c>
      <c r="E37">
        <v>0</v>
      </c>
      <c r="F37">
        <v>0</v>
      </c>
      <c r="G37">
        <v>1757.125</v>
      </c>
      <c r="H37">
        <v>0</v>
      </c>
      <c r="I37">
        <v>37</v>
      </c>
      <c r="J37">
        <v>0</v>
      </c>
      <c r="K37">
        <v>3</v>
      </c>
      <c r="L37">
        <v>128</v>
      </c>
      <c r="M37">
        <v>26</v>
      </c>
      <c r="N37">
        <v>107</v>
      </c>
      <c r="O37">
        <v>1100</v>
      </c>
      <c r="P37">
        <v>1.875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1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</row>
    <row r="38" spans="1:31">
      <c r="A38" s="3">
        <v>53</v>
      </c>
      <c r="B38" t="s">
        <v>55</v>
      </c>
      <c r="C38">
        <v>194</v>
      </c>
      <c r="D38">
        <v>0</v>
      </c>
      <c r="E38">
        <v>0</v>
      </c>
      <c r="F38">
        <v>0</v>
      </c>
      <c r="G38">
        <v>2242.8125</v>
      </c>
      <c r="H38">
        <v>0</v>
      </c>
      <c r="I38">
        <v>19</v>
      </c>
      <c r="J38">
        <v>36.6875</v>
      </c>
      <c r="K38">
        <v>1</v>
      </c>
      <c r="L38">
        <v>216</v>
      </c>
      <c r="M38">
        <v>67</v>
      </c>
      <c r="N38">
        <v>165</v>
      </c>
      <c r="O38">
        <v>473</v>
      </c>
      <c r="P38">
        <v>6.375</v>
      </c>
      <c r="Q38">
        <v>0</v>
      </c>
      <c r="R38">
        <v>1.75</v>
      </c>
      <c r="S38">
        <v>0</v>
      </c>
      <c r="T38">
        <v>12</v>
      </c>
      <c r="U38">
        <v>2</v>
      </c>
      <c r="V38">
        <v>0</v>
      </c>
      <c r="W38">
        <v>5</v>
      </c>
      <c r="X38">
        <v>5</v>
      </c>
      <c r="Y38">
        <v>0</v>
      </c>
      <c r="Z38">
        <v>0</v>
      </c>
      <c r="AA38">
        <v>0</v>
      </c>
      <c r="AB38">
        <v>2</v>
      </c>
      <c r="AC38">
        <v>0</v>
      </c>
      <c r="AD38">
        <v>1</v>
      </c>
      <c r="AE38">
        <v>0</v>
      </c>
    </row>
    <row r="39" spans="1:31">
      <c r="A39" s="3">
        <v>54</v>
      </c>
      <c r="B39" t="s">
        <v>56</v>
      </c>
      <c r="C39">
        <v>0</v>
      </c>
      <c r="D39">
        <v>0</v>
      </c>
      <c r="E39">
        <v>0</v>
      </c>
      <c r="F39">
        <v>8</v>
      </c>
      <c r="G39">
        <v>1777</v>
      </c>
      <c r="H39">
        <v>0</v>
      </c>
      <c r="I39">
        <v>32</v>
      </c>
      <c r="J39">
        <v>16.875</v>
      </c>
      <c r="K39">
        <v>0</v>
      </c>
      <c r="L39">
        <v>123</v>
      </c>
      <c r="M39">
        <v>1</v>
      </c>
      <c r="N39">
        <v>0</v>
      </c>
      <c r="O39">
        <v>503</v>
      </c>
      <c r="P39">
        <v>0.5</v>
      </c>
      <c r="Q39">
        <v>0</v>
      </c>
      <c r="R39">
        <v>0</v>
      </c>
      <c r="S39">
        <v>1</v>
      </c>
      <c r="T39">
        <v>17</v>
      </c>
      <c r="U39">
        <v>0</v>
      </c>
      <c r="V39">
        <v>0</v>
      </c>
      <c r="W39">
        <v>2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11</v>
      </c>
      <c r="AE39">
        <v>0</v>
      </c>
    </row>
    <row r="40" spans="1:31">
      <c r="A40" s="3">
        <v>57</v>
      </c>
      <c r="B40" t="s">
        <v>57</v>
      </c>
      <c r="C40">
        <v>0</v>
      </c>
      <c r="D40">
        <v>0</v>
      </c>
      <c r="E40">
        <v>0</v>
      </c>
      <c r="F40">
        <v>0</v>
      </c>
      <c r="G40">
        <v>12760.3125</v>
      </c>
      <c r="H40">
        <v>0</v>
      </c>
      <c r="I40">
        <v>230</v>
      </c>
      <c r="J40">
        <v>0</v>
      </c>
      <c r="K40">
        <v>28</v>
      </c>
      <c r="L40">
        <v>1047</v>
      </c>
      <c r="M40">
        <v>364</v>
      </c>
      <c r="N40">
        <v>1306</v>
      </c>
      <c r="O40">
        <v>3914</v>
      </c>
      <c r="P40">
        <v>1.6875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10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</row>
    <row r="41" spans="1:31">
      <c r="A41" s="3">
        <v>58</v>
      </c>
      <c r="B41" t="s">
        <v>58</v>
      </c>
      <c r="C41">
        <v>0</v>
      </c>
      <c r="D41">
        <v>0</v>
      </c>
      <c r="E41">
        <v>0</v>
      </c>
      <c r="F41">
        <v>123</v>
      </c>
      <c r="G41">
        <v>1792.6875</v>
      </c>
      <c r="H41">
        <v>0</v>
      </c>
      <c r="I41">
        <v>27</v>
      </c>
      <c r="J41">
        <v>298.875</v>
      </c>
      <c r="K41">
        <v>1</v>
      </c>
      <c r="L41">
        <v>146</v>
      </c>
      <c r="M41">
        <v>10</v>
      </c>
      <c r="N41">
        <v>53</v>
      </c>
      <c r="O41">
        <v>777</v>
      </c>
      <c r="P41">
        <v>14.75</v>
      </c>
      <c r="Q41">
        <v>0</v>
      </c>
      <c r="R41">
        <v>0</v>
      </c>
      <c r="S41">
        <v>7</v>
      </c>
      <c r="T41">
        <v>50</v>
      </c>
      <c r="U41">
        <v>5</v>
      </c>
      <c r="V41">
        <v>0</v>
      </c>
      <c r="W41">
        <v>1</v>
      </c>
      <c r="X41">
        <v>1</v>
      </c>
      <c r="Y41">
        <v>0</v>
      </c>
      <c r="Z41">
        <v>0</v>
      </c>
      <c r="AA41">
        <v>0</v>
      </c>
      <c r="AB41">
        <v>0</v>
      </c>
      <c r="AC41">
        <v>1</v>
      </c>
      <c r="AD41">
        <v>25</v>
      </c>
      <c r="AE41">
        <v>3</v>
      </c>
    </row>
    <row r="42" spans="1:31">
      <c r="A42" s="3">
        <v>59</v>
      </c>
      <c r="B42" t="s">
        <v>59</v>
      </c>
      <c r="C42">
        <v>0</v>
      </c>
      <c r="D42">
        <v>0</v>
      </c>
      <c r="E42">
        <v>0</v>
      </c>
      <c r="F42">
        <v>0</v>
      </c>
      <c r="G42">
        <v>3556.875</v>
      </c>
      <c r="H42">
        <v>0</v>
      </c>
      <c r="I42">
        <v>0</v>
      </c>
      <c r="J42">
        <v>37.75</v>
      </c>
      <c r="K42">
        <v>3</v>
      </c>
      <c r="L42">
        <v>216</v>
      </c>
      <c r="M42">
        <v>107</v>
      </c>
      <c r="N42">
        <v>138</v>
      </c>
      <c r="O42">
        <v>1170</v>
      </c>
      <c r="P42">
        <v>0.875</v>
      </c>
      <c r="Q42">
        <v>0</v>
      </c>
      <c r="R42">
        <v>0</v>
      </c>
      <c r="S42">
        <v>0</v>
      </c>
      <c r="T42">
        <v>20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30</v>
      </c>
      <c r="AE42">
        <v>0</v>
      </c>
    </row>
    <row r="43" spans="1:31">
      <c r="A43" s="3">
        <v>60</v>
      </c>
      <c r="B43" t="s">
        <v>60</v>
      </c>
      <c r="C43">
        <v>0</v>
      </c>
      <c r="D43">
        <v>0</v>
      </c>
      <c r="E43">
        <v>0</v>
      </c>
      <c r="F43">
        <v>4</v>
      </c>
      <c r="G43">
        <v>5821.125</v>
      </c>
      <c r="H43">
        <v>0</v>
      </c>
      <c r="I43">
        <v>0</v>
      </c>
      <c r="J43">
        <v>132.1875</v>
      </c>
      <c r="K43">
        <v>4</v>
      </c>
      <c r="L43">
        <v>356</v>
      </c>
      <c r="M43">
        <v>121</v>
      </c>
      <c r="N43">
        <v>732</v>
      </c>
      <c r="O43">
        <v>1345</v>
      </c>
      <c r="P43">
        <v>7</v>
      </c>
      <c r="Q43">
        <v>0</v>
      </c>
      <c r="R43">
        <v>0</v>
      </c>
      <c r="S43">
        <v>6</v>
      </c>
      <c r="T43">
        <v>120</v>
      </c>
      <c r="U43">
        <v>4</v>
      </c>
      <c r="V43">
        <v>0</v>
      </c>
      <c r="W43">
        <v>9</v>
      </c>
      <c r="X43">
        <v>4</v>
      </c>
      <c r="Y43">
        <v>0</v>
      </c>
      <c r="Z43">
        <v>0</v>
      </c>
      <c r="AA43">
        <v>0</v>
      </c>
      <c r="AB43">
        <v>0</v>
      </c>
      <c r="AC43">
        <v>5</v>
      </c>
      <c r="AD43">
        <v>110</v>
      </c>
      <c r="AE43">
        <v>5</v>
      </c>
    </row>
    <row r="44" spans="1:31">
      <c r="A44" s="3">
        <v>61</v>
      </c>
      <c r="B44" t="s">
        <v>61</v>
      </c>
      <c r="C44">
        <v>85</v>
      </c>
      <c r="D44">
        <v>0</v>
      </c>
      <c r="E44">
        <v>0</v>
      </c>
      <c r="F44">
        <v>0</v>
      </c>
      <c r="G44">
        <v>20465.8145</v>
      </c>
      <c r="H44">
        <v>5.5</v>
      </c>
      <c r="I44">
        <v>172</v>
      </c>
      <c r="J44">
        <v>7.8125</v>
      </c>
      <c r="K44">
        <v>20</v>
      </c>
      <c r="L44">
        <v>1225</v>
      </c>
      <c r="M44">
        <v>466</v>
      </c>
      <c r="N44">
        <v>2635</v>
      </c>
      <c r="O44">
        <v>1466</v>
      </c>
      <c r="P44">
        <v>14.125</v>
      </c>
      <c r="Q44">
        <v>9.5</v>
      </c>
      <c r="R44">
        <v>13</v>
      </c>
      <c r="S44">
        <v>0</v>
      </c>
      <c r="T44">
        <v>7.5</v>
      </c>
      <c r="U44">
        <v>2</v>
      </c>
      <c r="V44">
        <v>0</v>
      </c>
      <c r="W44">
        <v>0</v>
      </c>
      <c r="X44">
        <v>0</v>
      </c>
      <c r="Y44">
        <v>0</v>
      </c>
      <c r="Z44">
        <v>0</v>
      </c>
      <c r="AA44">
        <v>5.875</v>
      </c>
      <c r="AB44">
        <v>5</v>
      </c>
      <c r="AC44">
        <v>0</v>
      </c>
      <c r="AD44">
        <v>8</v>
      </c>
      <c r="AE44">
        <v>1</v>
      </c>
    </row>
    <row r="45" spans="1:31">
      <c r="A45" s="3">
        <v>62</v>
      </c>
      <c r="B45" t="s">
        <v>62</v>
      </c>
      <c r="C45">
        <v>0</v>
      </c>
      <c r="D45">
        <v>0</v>
      </c>
      <c r="E45">
        <v>0</v>
      </c>
      <c r="F45">
        <v>0</v>
      </c>
      <c r="G45">
        <v>13654</v>
      </c>
      <c r="H45">
        <v>52.75</v>
      </c>
      <c r="I45">
        <v>212</v>
      </c>
      <c r="J45">
        <v>141.375</v>
      </c>
      <c r="K45">
        <v>12</v>
      </c>
      <c r="L45">
        <v>1004</v>
      </c>
      <c r="M45">
        <v>564</v>
      </c>
      <c r="N45">
        <v>1489</v>
      </c>
      <c r="O45">
        <v>1302</v>
      </c>
      <c r="P45">
        <v>12.625</v>
      </c>
      <c r="Q45">
        <v>16</v>
      </c>
      <c r="R45">
        <v>13</v>
      </c>
      <c r="S45">
        <v>0</v>
      </c>
      <c r="T45">
        <v>68</v>
      </c>
      <c r="U45">
        <v>0</v>
      </c>
      <c r="V45">
        <v>0</v>
      </c>
      <c r="W45">
        <v>35</v>
      </c>
      <c r="X45">
        <v>60</v>
      </c>
      <c r="Y45">
        <v>10</v>
      </c>
      <c r="Z45">
        <v>0</v>
      </c>
      <c r="AA45">
        <v>16</v>
      </c>
      <c r="AB45">
        <v>7</v>
      </c>
      <c r="AC45">
        <v>0</v>
      </c>
      <c r="AD45">
        <v>29</v>
      </c>
      <c r="AE45">
        <v>0</v>
      </c>
    </row>
    <row r="46" spans="1:31">
      <c r="A46" s="3">
        <v>63</v>
      </c>
      <c r="B46" t="s">
        <v>63</v>
      </c>
      <c r="C46">
        <v>0</v>
      </c>
      <c r="D46">
        <v>0</v>
      </c>
      <c r="E46">
        <v>0</v>
      </c>
      <c r="F46">
        <v>136</v>
      </c>
      <c r="G46">
        <v>6658</v>
      </c>
      <c r="H46">
        <v>18.0625</v>
      </c>
      <c r="I46">
        <v>191</v>
      </c>
      <c r="J46">
        <v>607.25</v>
      </c>
      <c r="K46">
        <v>10</v>
      </c>
      <c r="L46">
        <v>497</v>
      </c>
      <c r="M46">
        <v>183</v>
      </c>
      <c r="N46">
        <v>476</v>
      </c>
      <c r="O46">
        <v>625</v>
      </c>
      <c r="P46">
        <v>43.8125</v>
      </c>
      <c r="Q46">
        <v>12</v>
      </c>
      <c r="R46">
        <v>0.25</v>
      </c>
      <c r="S46">
        <v>52</v>
      </c>
      <c r="T46">
        <v>146</v>
      </c>
      <c r="U46">
        <v>30</v>
      </c>
      <c r="V46">
        <v>0</v>
      </c>
      <c r="W46">
        <v>12</v>
      </c>
      <c r="X46">
        <v>12</v>
      </c>
      <c r="Y46">
        <v>4</v>
      </c>
      <c r="Z46">
        <v>2</v>
      </c>
      <c r="AA46">
        <v>15</v>
      </c>
      <c r="AB46">
        <v>0</v>
      </c>
      <c r="AC46">
        <v>5</v>
      </c>
      <c r="AD46">
        <v>115</v>
      </c>
      <c r="AE46">
        <v>18</v>
      </c>
    </row>
    <row r="47" spans="1:31">
      <c r="A47" s="3">
        <v>64</v>
      </c>
      <c r="B47" t="s">
        <v>64</v>
      </c>
      <c r="C47">
        <v>0</v>
      </c>
      <c r="D47">
        <v>0</v>
      </c>
      <c r="E47">
        <v>0</v>
      </c>
      <c r="F47">
        <v>0</v>
      </c>
      <c r="G47">
        <v>1389.25</v>
      </c>
      <c r="H47">
        <v>0</v>
      </c>
      <c r="I47">
        <v>20</v>
      </c>
      <c r="J47">
        <v>37.375</v>
      </c>
      <c r="K47">
        <v>0</v>
      </c>
      <c r="L47">
        <v>72</v>
      </c>
      <c r="M47">
        <v>17</v>
      </c>
      <c r="N47">
        <v>19</v>
      </c>
      <c r="O47">
        <v>159</v>
      </c>
      <c r="P47">
        <v>0.3125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</row>
    <row r="48" spans="1:31">
      <c r="A48" s="3">
        <v>67</v>
      </c>
      <c r="B48" t="s">
        <v>65</v>
      </c>
      <c r="C48">
        <v>74</v>
      </c>
      <c r="D48">
        <v>14</v>
      </c>
      <c r="E48">
        <v>14.5</v>
      </c>
      <c r="F48">
        <v>14</v>
      </c>
      <c r="G48">
        <v>5724.9375</v>
      </c>
      <c r="H48">
        <v>0</v>
      </c>
      <c r="I48">
        <v>44</v>
      </c>
      <c r="J48">
        <v>33.9375</v>
      </c>
      <c r="K48">
        <v>9</v>
      </c>
      <c r="L48">
        <v>480</v>
      </c>
      <c r="M48">
        <v>75</v>
      </c>
      <c r="N48">
        <v>248</v>
      </c>
      <c r="O48">
        <v>915</v>
      </c>
      <c r="P48">
        <v>0.5</v>
      </c>
      <c r="Q48">
        <v>0</v>
      </c>
      <c r="R48">
        <v>0</v>
      </c>
      <c r="S48">
        <v>0</v>
      </c>
      <c r="T48">
        <v>25</v>
      </c>
      <c r="U48">
        <v>0</v>
      </c>
      <c r="V48">
        <v>0</v>
      </c>
      <c r="W48">
        <v>5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5</v>
      </c>
      <c r="AE48">
        <v>0</v>
      </c>
    </row>
    <row r="49" spans="1:31">
      <c r="A49" s="3">
        <v>68</v>
      </c>
      <c r="B49" t="s">
        <v>66</v>
      </c>
      <c r="C49">
        <v>0</v>
      </c>
      <c r="D49">
        <v>0</v>
      </c>
      <c r="E49">
        <v>0</v>
      </c>
      <c r="F49">
        <v>0</v>
      </c>
      <c r="G49">
        <v>14742</v>
      </c>
      <c r="H49">
        <v>1.25</v>
      </c>
      <c r="I49">
        <v>272</v>
      </c>
      <c r="J49">
        <v>260.625</v>
      </c>
      <c r="K49">
        <v>19</v>
      </c>
      <c r="L49">
        <v>825</v>
      </c>
      <c r="M49">
        <v>176</v>
      </c>
      <c r="N49">
        <v>839</v>
      </c>
      <c r="O49">
        <v>2597</v>
      </c>
      <c r="P49">
        <v>6.75</v>
      </c>
      <c r="Q49">
        <v>0</v>
      </c>
      <c r="R49">
        <v>0</v>
      </c>
      <c r="S49">
        <v>0</v>
      </c>
      <c r="T49">
        <v>85</v>
      </c>
      <c r="U49">
        <v>1.25</v>
      </c>
      <c r="V49">
        <v>0</v>
      </c>
      <c r="W49">
        <v>10</v>
      </c>
      <c r="X49">
        <v>2</v>
      </c>
      <c r="Y49">
        <v>0</v>
      </c>
      <c r="Z49">
        <v>0</v>
      </c>
      <c r="AA49">
        <v>0</v>
      </c>
      <c r="AB49">
        <v>0</v>
      </c>
      <c r="AC49">
        <v>0</v>
      </c>
      <c r="AD49">
        <v>63</v>
      </c>
      <c r="AE49">
        <v>1.2250000000000001</v>
      </c>
    </row>
    <row r="50" spans="1:31">
      <c r="A50" s="3">
        <v>69</v>
      </c>
      <c r="B50" t="s">
        <v>67</v>
      </c>
      <c r="C50">
        <v>0</v>
      </c>
      <c r="D50">
        <v>0</v>
      </c>
      <c r="E50">
        <v>0</v>
      </c>
      <c r="F50">
        <v>0</v>
      </c>
      <c r="G50">
        <v>4164.375</v>
      </c>
      <c r="H50">
        <v>2.625</v>
      </c>
      <c r="I50">
        <v>53</v>
      </c>
      <c r="J50">
        <v>73.75</v>
      </c>
      <c r="K50">
        <v>1</v>
      </c>
      <c r="L50">
        <v>196</v>
      </c>
      <c r="M50">
        <v>136</v>
      </c>
      <c r="N50">
        <v>86</v>
      </c>
      <c r="O50">
        <v>583</v>
      </c>
      <c r="P50">
        <v>0.125</v>
      </c>
      <c r="Q50">
        <v>0</v>
      </c>
      <c r="R50">
        <v>0</v>
      </c>
      <c r="S50">
        <v>0</v>
      </c>
      <c r="T50">
        <v>20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20</v>
      </c>
      <c r="AE50">
        <v>0</v>
      </c>
    </row>
    <row r="51" spans="1:31">
      <c r="A51" s="3">
        <v>70</v>
      </c>
      <c r="B51" t="s">
        <v>68</v>
      </c>
      <c r="C51">
        <v>0</v>
      </c>
      <c r="D51">
        <v>0</v>
      </c>
      <c r="E51">
        <v>0</v>
      </c>
      <c r="F51">
        <v>0</v>
      </c>
      <c r="G51">
        <v>3778.9375</v>
      </c>
      <c r="H51">
        <v>0.375</v>
      </c>
      <c r="I51">
        <v>145</v>
      </c>
      <c r="J51">
        <v>13.1875</v>
      </c>
      <c r="K51">
        <v>5</v>
      </c>
      <c r="L51">
        <v>202</v>
      </c>
      <c r="M51">
        <v>56</v>
      </c>
      <c r="N51">
        <v>63</v>
      </c>
      <c r="O51">
        <v>1317</v>
      </c>
      <c r="P51">
        <v>2</v>
      </c>
      <c r="Q51">
        <v>0</v>
      </c>
      <c r="R51">
        <v>15</v>
      </c>
      <c r="S51">
        <v>2</v>
      </c>
      <c r="T51">
        <v>8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35</v>
      </c>
      <c r="AC51">
        <v>2</v>
      </c>
      <c r="AD51">
        <v>8</v>
      </c>
      <c r="AE51">
        <v>0</v>
      </c>
    </row>
    <row r="52" spans="1:31">
      <c r="A52" s="3">
        <v>71</v>
      </c>
      <c r="B52" t="s">
        <v>69</v>
      </c>
      <c r="C52">
        <v>0</v>
      </c>
      <c r="D52">
        <v>0</v>
      </c>
      <c r="E52">
        <v>0</v>
      </c>
      <c r="F52">
        <v>144</v>
      </c>
      <c r="G52">
        <v>8391.5625</v>
      </c>
      <c r="H52">
        <v>20.625</v>
      </c>
      <c r="I52">
        <v>202</v>
      </c>
      <c r="J52">
        <v>2218.125</v>
      </c>
      <c r="K52">
        <v>4</v>
      </c>
      <c r="L52">
        <v>596</v>
      </c>
      <c r="M52">
        <v>100</v>
      </c>
      <c r="N52">
        <v>202</v>
      </c>
      <c r="O52">
        <v>1821</v>
      </c>
      <c r="P52">
        <v>39.4375</v>
      </c>
      <c r="Q52">
        <v>10</v>
      </c>
      <c r="R52">
        <v>0</v>
      </c>
      <c r="S52">
        <v>122</v>
      </c>
      <c r="T52">
        <v>425</v>
      </c>
      <c r="U52">
        <v>25</v>
      </c>
      <c r="V52">
        <v>0</v>
      </c>
      <c r="W52">
        <v>20</v>
      </c>
      <c r="X52">
        <v>0</v>
      </c>
      <c r="Y52">
        <v>0</v>
      </c>
      <c r="Z52">
        <v>0</v>
      </c>
      <c r="AA52">
        <v>0</v>
      </c>
      <c r="AB52">
        <v>0</v>
      </c>
      <c r="AC52">
        <v>10</v>
      </c>
      <c r="AD52">
        <v>300</v>
      </c>
      <c r="AE52">
        <v>10</v>
      </c>
    </row>
    <row r="53" spans="1:31">
      <c r="A53" s="3">
        <v>72</v>
      </c>
      <c r="B53" t="s">
        <v>70</v>
      </c>
      <c r="C53">
        <v>730</v>
      </c>
      <c r="D53">
        <v>39</v>
      </c>
      <c r="E53">
        <v>61</v>
      </c>
      <c r="F53">
        <v>0</v>
      </c>
      <c r="G53">
        <v>5485.6875</v>
      </c>
      <c r="H53">
        <v>0</v>
      </c>
      <c r="I53">
        <v>197</v>
      </c>
      <c r="J53">
        <v>15</v>
      </c>
      <c r="K53">
        <v>8</v>
      </c>
      <c r="L53">
        <v>350</v>
      </c>
      <c r="M53">
        <v>160</v>
      </c>
      <c r="N53">
        <v>396</v>
      </c>
      <c r="O53">
        <v>1313</v>
      </c>
      <c r="P53">
        <v>0</v>
      </c>
      <c r="Q53">
        <v>0</v>
      </c>
      <c r="R53">
        <v>0</v>
      </c>
      <c r="S53">
        <v>4</v>
      </c>
      <c r="T53">
        <v>0</v>
      </c>
      <c r="U53">
        <v>0</v>
      </c>
      <c r="V53">
        <v>0</v>
      </c>
      <c r="W53">
        <v>10</v>
      </c>
      <c r="X53">
        <v>15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</row>
    <row r="54" spans="1:31">
      <c r="A54" s="3">
        <v>73</v>
      </c>
      <c r="B54" t="s">
        <v>71</v>
      </c>
      <c r="C54">
        <v>311</v>
      </c>
      <c r="D54">
        <v>42</v>
      </c>
      <c r="E54">
        <v>52.250399999999999</v>
      </c>
      <c r="F54">
        <v>106</v>
      </c>
      <c r="G54">
        <v>15369.4375</v>
      </c>
      <c r="H54">
        <v>0.375</v>
      </c>
      <c r="I54">
        <v>180</v>
      </c>
      <c r="J54">
        <v>351.8125</v>
      </c>
      <c r="K54">
        <v>9</v>
      </c>
      <c r="L54">
        <v>1151</v>
      </c>
      <c r="M54">
        <v>150</v>
      </c>
      <c r="N54">
        <v>430</v>
      </c>
      <c r="O54">
        <v>3150</v>
      </c>
      <c r="P54">
        <v>21</v>
      </c>
      <c r="Q54">
        <v>2</v>
      </c>
      <c r="R54">
        <v>24</v>
      </c>
      <c r="S54">
        <v>15</v>
      </c>
      <c r="T54">
        <v>60</v>
      </c>
      <c r="U54">
        <v>7</v>
      </c>
      <c r="V54">
        <v>0</v>
      </c>
      <c r="W54">
        <v>22</v>
      </c>
      <c r="X54">
        <v>4</v>
      </c>
      <c r="Y54">
        <v>0</v>
      </c>
      <c r="Z54">
        <v>0</v>
      </c>
      <c r="AA54">
        <v>1</v>
      </c>
      <c r="AB54">
        <v>21</v>
      </c>
      <c r="AC54">
        <v>11</v>
      </c>
      <c r="AD54">
        <v>21</v>
      </c>
      <c r="AE54">
        <v>3</v>
      </c>
    </row>
    <row r="55" spans="1:31">
      <c r="A55" s="3">
        <v>74</v>
      </c>
      <c r="B55" t="s">
        <v>72</v>
      </c>
      <c r="C55">
        <v>0</v>
      </c>
      <c r="D55">
        <v>0</v>
      </c>
      <c r="E55">
        <v>0</v>
      </c>
      <c r="F55">
        <v>0</v>
      </c>
      <c r="G55">
        <v>974</v>
      </c>
      <c r="H55">
        <v>0</v>
      </c>
      <c r="I55">
        <v>0</v>
      </c>
      <c r="J55">
        <v>0</v>
      </c>
      <c r="K55">
        <v>0</v>
      </c>
      <c r="L55">
        <v>66</v>
      </c>
      <c r="M55">
        <v>1</v>
      </c>
      <c r="N55">
        <v>0</v>
      </c>
      <c r="O55">
        <v>637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</row>
    <row r="56" spans="1:31">
      <c r="A56" s="3">
        <v>75</v>
      </c>
      <c r="B56" t="s">
        <v>73</v>
      </c>
      <c r="C56">
        <v>0</v>
      </c>
      <c r="D56">
        <v>0</v>
      </c>
      <c r="E56">
        <v>0</v>
      </c>
      <c r="F56">
        <v>0</v>
      </c>
      <c r="G56">
        <v>6363</v>
      </c>
      <c r="H56">
        <v>20.875</v>
      </c>
      <c r="I56">
        <v>115</v>
      </c>
      <c r="J56">
        <v>77.625</v>
      </c>
      <c r="K56">
        <v>4</v>
      </c>
      <c r="L56">
        <v>553</v>
      </c>
      <c r="M56">
        <v>143</v>
      </c>
      <c r="N56">
        <v>301</v>
      </c>
      <c r="O56">
        <v>1200</v>
      </c>
      <c r="P56">
        <v>1.25</v>
      </c>
      <c r="Q56">
        <v>25</v>
      </c>
      <c r="R56">
        <v>1</v>
      </c>
      <c r="S56">
        <v>0</v>
      </c>
      <c r="T56">
        <v>45</v>
      </c>
      <c r="U56">
        <v>1</v>
      </c>
      <c r="V56">
        <v>0</v>
      </c>
      <c r="W56">
        <v>25</v>
      </c>
      <c r="X56">
        <v>10</v>
      </c>
      <c r="Y56">
        <v>0</v>
      </c>
      <c r="Z56">
        <v>0</v>
      </c>
      <c r="AA56">
        <v>30</v>
      </c>
      <c r="AB56">
        <v>2</v>
      </c>
      <c r="AC56">
        <v>0</v>
      </c>
      <c r="AD56">
        <v>35</v>
      </c>
      <c r="AE56">
        <v>1</v>
      </c>
    </row>
    <row r="57" spans="1:31">
      <c r="A57" s="3">
        <v>78</v>
      </c>
      <c r="B57" t="s">
        <v>74</v>
      </c>
      <c r="C57">
        <v>61</v>
      </c>
      <c r="D57">
        <v>11</v>
      </c>
      <c r="E57">
        <v>46.5</v>
      </c>
      <c r="F57">
        <v>0</v>
      </c>
      <c r="G57">
        <v>1754.6875</v>
      </c>
      <c r="H57">
        <v>0</v>
      </c>
      <c r="I57">
        <v>46</v>
      </c>
      <c r="J57">
        <v>13.125</v>
      </c>
      <c r="K57">
        <v>0</v>
      </c>
      <c r="L57">
        <v>170</v>
      </c>
      <c r="M57">
        <v>65</v>
      </c>
      <c r="N57">
        <v>69</v>
      </c>
      <c r="O57">
        <v>686</v>
      </c>
      <c r="P57">
        <v>2.75</v>
      </c>
      <c r="Q57">
        <v>0</v>
      </c>
      <c r="R57">
        <v>0</v>
      </c>
      <c r="S57">
        <v>0</v>
      </c>
      <c r="T57">
        <v>20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</row>
    <row r="58" spans="1:31">
      <c r="A58" s="3">
        <v>79</v>
      </c>
      <c r="B58" t="s">
        <v>75</v>
      </c>
      <c r="C58">
        <v>0</v>
      </c>
      <c r="D58">
        <v>0</v>
      </c>
      <c r="E58">
        <v>0</v>
      </c>
      <c r="F58">
        <v>0</v>
      </c>
      <c r="G58">
        <v>7777.5347000000002</v>
      </c>
      <c r="H58">
        <v>3.1300000000000001E-2</v>
      </c>
      <c r="I58">
        <v>308</v>
      </c>
      <c r="J58">
        <v>141.3125</v>
      </c>
      <c r="K58">
        <v>8</v>
      </c>
      <c r="L58">
        <v>555</v>
      </c>
      <c r="M58">
        <v>84</v>
      </c>
      <c r="N58">
        <v>323</v>
      </c>
      <c r="O58">
        <v>1738</v>
      </c>
      <c r="P58">
        <v>0.25</v>
      </c>
      <c r="Q58">
        <v>18</v>
      </c>
      <c r="R58">
        <v>0</v>
      </c>
      <c r="S58">
        <v>5</v>
      </c>
      <c r="T58">
        <v>30</v>
      </c>
      <c r="U58">
        <v>0</v>
      </c>
      <c r="V58">
        <v>0</v>
      </c>
      <c r="W58">
        <v>5</v>
      </c>
      <c r="X58">
        <v>0</v>
      </c>
      <c r="Y58">
        <v>0</v>
      </c>
      <c r="Z58">
        <v>0</v>
      </c>
      <c r="AA58">
        <v>15</v>
      </c>
      <c r="AB58">
        <v>0</v>
      </c>
      <c r="AC58">
        <v>0</v>
      </c>
      <c r="AD58">
        <v>20</v>
      </c>
      <c r="AE58">
        <v>0</v>
      </c>
    </row>
    <row r="59" spans="1:31">
      <c r="A59" s="3">
        <v>81</v>
      </c>
      <c r="B59" t="s">
        <v>76</v>
      </c>
      <c r="C59">
        <v>0</v>
      </c>
      <c r="D59">
        <v>0</v>
      </c>
      <c r="E59">
        <v>0</v>
      </c>
      <c r="F59">
        <v>0</v>
      </c>
      <c r="G59">
        <v>582.75</v>
      </c>
      <c r="H59">
        <v>0</v>
      </c>
      <c r="I59">
        <v>0</v>
      </c>
      <c r="J59">
        <v>0</v>
      </c>
      <c r="K59">
        <v>1</v>
      </c>
      <c r="L59">
        <v>37</v>
      </c>
      <c r="M59">
        <v>17</v>
      </c>
      <c r="N59">
        <v>16</v>
      </c>
      <c r="O59">
        <v>219</v>
      </c>
      <c r="P59">
        <v>0.25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</row>
    <row r="60" spans="1:31">
      <c r="A60" s="3">
        <v>82</v>
      </c>
      <c r="B60" t="s">
        <v>77</v>
      </c>
      <c r="C60">
        <v>0</v>
      </c>
      <c r="D60">
        <v>0</v>
      </c>
      <c r="E60">
        <v>0</v>
      </c>
      <c r="F60">
        <v>0</v>
      </c>
      <c r="G60">
        <v>4040.125</v>
      </c>
      <c r="H60">
        <v>0</v>
      </c>
      <c r="I60">
        <v>123</v>
      </c>
      <c r="J60">
        <v>4.25</v>
      </c>
      <c r="K60">
        <v>6</v>
      </c>
      <c r="L60">
        <v>270</v>
      </c>
      <c r="M60">
        <v>8</v>
      </c>
      <c r="N60">
        <v>440</v>
      </c>
      <c r="O60">
        <v>2017</v>
      </c>
      <c r="P60">
        <v>0.375</v>
      </c>
      <c r="Q60">
        <v>0</v>
      </c>
      <c r="R60">
        <v>0</v>
      </c>
      <c r="S60">
        <v>0</v>
      </c>
      <c r="T60">
        <v>30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</row>
    <row r="61" spans="1:31">
      <c r="A61" s="3">
        <v>83</v>
      </c>
      <c r="B61" t="s">
        <v>78</v>
      </c>
      <c r="C61">
        <v>0</v>
      </c>
      <c r="D61">
        <v>0</v>
      </c>
      <c r="E61">
        <v>0</v>
      </c>
      <c r="F61">
        <v>0</v>
      </c>
      <c r="G61">
        <v>6678.25</v>
      </c>
      <c r="H61">
        <v>0</v>
      </c>
      <c r="I61">
        <v>48</v>
      </c>
      <c r="J61">
        <v>0</v>
      </c>
      <c r="K61">
        <v>4</v>
      </c>
      <c r="L61">
        <v>503</v>
      </c>
      <c r="M61">
        <v>85</v>
      </c>
      <c r="N61">
        <v>82</v>
      </c>
      <c r="O61">
        <v>1256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10</v>
      </c>
      <c r="X61">
        <v>5</v>
      </c>
      <c r="Y61">
        <v>5</v>
      </c>
      <c r="Z61">
        <v>5</v>
      </c>
      <c r="AA61">
        <v>0</v>
      </c>
      <c r="AB61">
        <v>0</v>
      </c>
      <c r="AC61">
        <v>0</v>
      </c>
      <c r="AD61">
        <v>0</v>
      </c>
      <c r="AE61">
        <v>0</v>
      </c>
    </row>
    <row r="62" spans="1:31">
      <c r="A62" s="3">
        <v>84</v>
      </c>
      <c r="B62" t="s">
        <v>79</v>
      </c>
      <c r="C62">
        <v>0</v>
      </c>
      <c r="D62">
        <v>0</v>
      </c>
      <c r="E62">
        <v>0</v>
      </c>
      <c r="F62">
        <v>0</v>
      </c>
      <c r="G62">
        <v>305</v>
      </c>
      <c r="H62">
        <v>0</v>
      </c>
      <c r="I62">
        <v>0</v>
      </c>
      <c r="J62">
        <v>0</v>
      </c>
      <c r="K62">
        <v>0</v>
      </c>
      <c r="L62">
        <v>25</v>
      </c>
      <c r="M62">
        <v>1</v>
      </c>
      <c r="N62">
        <v>0</v>
      </c>
      <c r="O62">
        <v>177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</row>
    <row r="63" spans="1:31">
      <c r="A63" s="3">
        <v>85</v>
      </c>
      <c r="B63" t="s">
        <v>80</v>
      </c>
      <c r="C63">
        <v>0</v>
      </c>
      <c r="D63">
        <v>0</v>
      </c>
      <c r="E63">
        <v>0</v>
      </c>
      <c r="F63">
        <v>0</v>
      </c>
      <c r="G63">
        <v>1142.25</v>
      </c>
      <c r="H63">
        <v>0</v>
      </c>
      <c r="I63">
        <v>55</v>
      </c>
      <c r="J63">
        <v>0</v>
      </c>
      <c r="K63">
        <v>1</v>
      </c>
      <c r="L63">
        <v>106</v>
      </c>
      <c r="M63">
        <v>25</v>
      </c>
      <c r="N63">
        <v>155</v>
      </c>
      <c r="O63">
        <v>578</v>
      </c>
      <c r="P63">
        <v>0.75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</row>
    <row r="64" spans="1:31">
      <c r="A64" s="3">
        <v>87</v>
      </c>
      <c r="B64" t="s">
        <v>81</v>
      </c>
      <c r="C64">
        <v>0</v>
      </c>
      <c r="D64">
        <v>0</v>
      </c>
      <c r="E64">
        <v>0</v>
      </c>
      <c r="F64">
        <v>0</v>
      </c>
      <c r="G64">
        <v>176.625</v>
      </c>
      <c r="H64">
        <v>0</v>
      </c>
      <c r="I64">
        <v>0</v>
      </c>
      <c r="J64">
        <v>0</v>
      </c>
      <c r="K64">
        <v>1</v>
      </c>
      <c r="L64">
        <v>8</v>
      </c>
      <c r="M64">
        <v>0</v>
      </c>
      <c r="N64">
        <v>0</v>
      </c>
      <c r="O64">
        <v>133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</row>
    <row r="65" spans="1:31">
      <c r="A65" s="3">
        <v>91</v>
      </c>
      <c r="B65" t="s">
        <v>82</v>
      </c>
      <c r="C65">
        <v>0</v>
      </c>
      <c r="D65">
        <v>0</v>
      </c>
      <c r="E65">
        <v>0</v>
      </c>
      <c r="F65">
        <v>0</v>
      </c>
      <c r="G65">
        <v>2694.125</v>
      </c>
      <c r="H65">
        <v>0</v>
      </c>
      <c r="I65">
        <v>87</v>
      </c>
      <c r="J65">
        <v>620.75</v>
      </c>
      <c r="K65">
        <v>8</v>
      </c>
      <c r="L65">
        <v>513</v>
      </c>
      <c r="M65">
        <v>91</v>
      </c>
      <c r="N65">
        <v>0</v>
      </c>
      <c r="O65">
        <v>1345</v>
      </c>
      <c r="P65">
        <v>11</v>
      </c>
      <c r="Q65">
        <v>0</v>
      </c>
      <c r="R65">
        <v>0</v>
      </c>
      <c r="S65">
        <v>56</v>
      </c>
      <c r="T65">
        <v>228</v>
      </c>
      <c r="U65">
        <v>15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50</v>
      </c>
      <c r="AE65">
        <v>4</v>
      </c>
    </row>
    <row r="66" spans="1:31">
      <c r="A66" s="3">
        <v>92</v>
      </c>
      <c r="B66" t="s">
        <v>83</v>
      </c>
      <c r="C66">
        <v>0</v>
      </c>
      <c r="D66">
        <v>0</v>
      </c>
      <c r="E66">
        <v>0</v>
      </c>
      <c r="F66">
        <v>0</v>
      </c>
      <c r="G66">
        <v>387.625</v>
      </c>
      <c r="H66">
        <v>0</v>
      </c>
      <c r="I66">
        <v>0</v>
      </c>
      <c r="J66">
        <v>0</v>
      </c>
      <c r="K66">
        <v>0</v>
      </c>
      <c r="L66">
        <v>12</v>
      </c>
      <c r="M66">
        <v>4</v>
      </c>
      <c r="N66">
        <v>1</v>
      </c>
      <c r="O66">
        <v>375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</row>
    <row r="67" spans="1:31">
      <c r="A67" s="4">
        <v>93</v>
      </c>
      <c r="B67" s="5" t="s">
        <v>84</v>
      </c>
      <c r="C67">
        <v>0</v>
      </c>
      <c r="D67">
        <v>0</v>
      </c>
      <c r="E67">
        <v>0</v>
      </c>
      <c r="F67">
        <v>25</v>
      </c>
      <c r="G67">
        <v>5872.125</v>
      </c>
      <c r="H67">
        <v>0</v>
      </c>
      <c r="I67">
        <v>0</v>
      </c>
      <c r="J67">
        <v>51.75</v>
      </c>
      <c r="K67">
        <v>4</v>
      </c>
      <c r="L67">
        <v>252</v>
      </c>
      <c r="M67">
        <v>118</v>
      </c>
      <c r="N67">
        <v>1328</v>
      </c>
      <c r="O67">
        <v>366</v>
      </c>
      <c r="P67">
        <v>0.625</v>
      </c>
      <c r="Q67">
        <v>0</v>
      </c>
      <c r="R67">
        <v>0</v>
      </c>
      <c r="S67">
        <v>5</v>
      </c>
      <c r="T67">
        <v>25</v>
      </c>
      <c r="U67">
        <v>0</v>
      </c>
      <c r="V67">
        <v>0</v>
      </c>
      <c r="W67">
        <v>0</v>
      </c>
      <c r="X67">
        <v>0</v>
      </c>
      <c r="Y67">
        <v>4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</row>
    <row r="68" spans="1:31">
      <c r="A68" s="6">
        <v>99</v>
      </c>
      <c r="B68" s="7" t="s">
        <v>85</v>
      </c>
      <c r="C68">
        <f t="shared" ref="C68:AE68" si="0">SUM(C8:C67)</f>
        <v>29954</v>
      </c>
      <c r="D68">
        <f t="shared" si="0"/>
        <v>9736.5</v>
      </c>
      <c r="E68">
        <f t="shared" si="0"/>
        <v>19874.500800000002</v>
      </c>
      <c r="F68">
        <f t="shared" si="0"/>
        <v>814</v>
      </c>
      <c r="G68">
        <f t="shared" si="0"/>
        <v>570796.81909999996</v>
      </c>
      <c r="H68">
        <f t="shared" si="0"/>
        <v>252.21879999999999</v>
      </c>
      <c r="I68">
        <f t="shared" si="0"/>
        <v>6234.8125</v>
      </c>
      <c r="J68">
        <f t="shared" si="0"/>
        <v>9450.25</v>
      </c>
      <c r="K68">
        <f t="shared" si="0"/>
        <v>597</v>
      </c>
      <c r="L68">
        <f t="shared" si="0"/>
        <v>37737</v>
      </c>
      <c r="M68">
        <f t="shared" si="0"/>
        <v>9172</v>
      </c>
      <c r="N68">
        <f t="shared" si="0"/>
        <v>88514</v>
      </c>
      <c r="O68">
        <f t="shared" si="0"/>
        <v>64415</v>
      </c>
      <c r="P68">
        <f t="shared" si="0"/>
        <v>880.34379999999999</v>
      </c>
      <c r="Q68">
        <f t="shared" si="0"/>
        <v>235.5061</v>
      </c>
      <c r="R68">
        <f t="shared" si="0"/>
        <v>513.52835000000005</v>
      </c>
      <c r="S68">
        <f t="shared" si="0"/>
        <v>401</v>
      </c>
      <c r="T68">
        <f t="shared" si="0"/>
        <v>2879.5619999999999</v>
      </c>
      <c r="U68">
        <f t="shared" si="0"/>
        <v>174.25</v>
      </c>
      <c r="V68">
        <f t="shared" si="0"/>
        <v>1</v>
      </c>
      <c r="W68">
        <f t="shared" si="0"/>
        <v>544</v>
      </c>
      <c r="X68">
        <f t="shared" si="0"/>
        <v>219</v>
      </c>
      <c r="Y68">
        <f t="shared" si="0"/>
        <v>166</v>
      </c>
      <c r="Z68">
        <f t="shared" si="0"/>
        <v>127</v>
      </c>
      <c r="AA68">
        <f t="shared" si="0"/>
        <v>200.46564799999999</v>
      </c>
      <c r="AB68">
        <f t="shared" si="0"/>
        <v>475.58299999999997</v>
      </c>
      <c r="AC68">
        <f t="shared" si="0"/>
        <v>72</v>
      </c>
      <c r="AD68">
        <f t="shared" si="0"/>
        <v>1573.375</v>
      </c>
      <c r="AE68">
        <f t="shared" si="0"/>
        <v>93.224999999999994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4:AE68"/>
  <sheetViews>
    <sheetView workbookViewId="0">
      <pane xSplit="2" ySplit="7" topLeftCell="D31" activePane="bottomRight" state="frozen"/>
      <selection activeCell="AA68" sqref="AA68"/>
      <selection pane="topRight" activeCell="AA68" sqref="AA68"/>
      <selection pane="bottomLeft" activeCell="AA68" sqref="AA68"/>
      <selection pane="bottomRight" activeCell="AA68" sqref="AA68"/>
    </sheetView>
  </sheetViews>
  <sheetFormatPr defaultRowHeight="14.4"/>
  <cols>
    <col min="1" max="1" width="3.88671875" customWidth="1"/>
    <col min="2" max="2" width="27.109375" bestFit="1" customWidth="1"/>
    <col min="7" max="7" width="10.88671875" style="92" customWidth="1"/>
    <col min="12" max="15" width="9.109375" style="92"/>
  </cols>
  <sheetData>
    <row r="4" spans="1:31">
      <c r="A4" s="1"/>
      <c r="B4" s="2"/>
      <c r="C4" t="s">
        <v>0</v>
      </c>
      <c r="G4" s="92" t="s">
        <v>1</v>
      </c>
      <c r="Q4" t="s">
        <v>2</v>
      </c>
      <c r="AA4" t="s">
        <v>3</v>
      </c>
    </row>
    <row r="5" spans="1:31">
      <c r="A5" s="3"/>
      <c r="C5" t="s">
        <v>4</v>
      </c>
      <c r="D5" t="s">
        <v>4</v>
      </c>
      <c r="E5" t="s">
        <v>4</v>
      </c>
      <c r="F5" t="s">
        <v>5</v>
      </c>
      <c r="G5" s="92" t="s">
        <v>6</v>
      </c>
      <c r="H5" t="s">
        <v>7</v>
      </c>
      <c r="I5" t="s">
        <v>8</v>
      </c>
      <c r="J5" t="s">
        <v>9</v>
      </c>
      <c r="K5" t="s">
        <v>10</v>
      </c>
      <c r="L5" s="92" t="s">
        <v>11</v>
      </c>
      <c r="M5" s="92" t="s">
        <v>12</v>
      </c>
      <c r="N5" s="92" t="s">
        <v>13</v>
      </c>
      <c r="O5" s="92" t="s">
        <v>14</v>
      </c>
      <c r="P5" t="s">
        <v>15</v>
      </c>
      <c r="Q5" t="s">
        <v>16</v>
      </c>
      <c r="R5" t="s">
        <v>16</v>
      </c>
      <c r="S5" t="s">
        <v>9</v>
      </c>
      <c r="T5" t="s">
        <v>9</v>
      </c>
      <c r="U5" t="s">
        <v>9</v>
      </c>
      <c r="V5" t="s">
        <v>10</v>
      </c>
      <c r="W5" t="s">
        <v>11</v>
      </c>
      <c r="X5" t="s">
        <v>12</v>
      </c>
      <c r="Y5" t="s">
        <v>17</v>
      </c>
      <c r="Z5" t="s">
        <v>17</v>
      </c>
      <c r="AA5" t="s">
        <v>16</v>
      </c>
      <c r="AB5" t="s">
        <v>16</v>
      </c>
      <c r="AC5" t="s">
        <v>9</v>
      </c>
      <c r="AD5" t="s">
        <v>9</v>
      </c>
      <c r="AE5" t="s">
        <v>9</v>
      </c>
    </row>
    <row r="6" spans="1:31">
      <c r="A6" s="3"/>
      <c r="B6" t="s">
        <v>18</v>
      </c>
      <c r="C6" t="s">
        <v>19</v>
      </c>
      <c r="D6" t="s">
        <v>20</v>
      </c>
      <c r="E6" t="s">
        <v>21</v>
      </c>
      <c r="F6" t="s">
        <v>20</v>
      </c>
      <c r="Q6" t="s">
        <v>22</v>
      </c>
      <c r="R6" t="s">
        <v>15</v>
      </c>
      <c r="S6" t="s">
        <v>23</v>
      </c>
      <c r="T6" t="s">
        <v>21</v>
      </c>
      <c r="U6" t="s">
        <v>15</v>
      </c>
      <c r="V6" t="s">
        <v>24</v>
      </c>
      <c r="W6" t="s">
        <v>24</v>
      </c>
      <c r="X6" t="s">
        <v>24</v>
      </c>
      <c r="Z6" t="s">
        <v>13</v>
      </c>
      <c r="AA6" t="s">
        <v>22</v>
      </c>
      <c r="AB6" t="s">
        <v>15</v>
      </c>
      <c r="AC6" t="s">
        <v>23</v>
      </c>
      <c r="AD6" t="s">
        <v>21</v>
      </c>
      <c r="AE6" t="s">
        <v>15</v>
      </c>
    </row>
    <row r="7" spans="1:31">
      <c r="A7" s="3"/>
    </row>
    <row r="8" spans="1:31">
      <c r="A8" s="1">
        <v>5</v>
      </c>
      <c r="B8" s="2" t="s">
        <v>25</v>
      </c>
      <c r="C8">
        <f>'2025-26'!C8</f>
        <v>0</v>
      </c>
      <c r="D8">
        <f>'2025-26'!D8</f>
        <v>0</v>
      </c>
      <c r="E8">
        <f>'2025-26'!E8</f>
        <v>0</v>
      </c>
      <c r="F8">
        <f>'2025-26'!F8</f>
        <v>0</v>
      </c>
      <c r="G8" s="92">
        <f>Standard!H8</f>
        <v>5531.5231999999996</v>
      </c>
      <c r="H8">
        <f>'2025-26'!H8</f>
        <v>0</v>
      </c>
      <c r="I8">
        <f>'2025-26'!I8</f>
        <v>125</v>
      </c>
      <c r="J8">
        <f>'2025-26'!J8</f>
        <v>116.125</v>
      </c>
      <c r="K8">
        <f>'2025-26'!K8</f>
        <v>9</v>
      </c>
      <c r="L8" s="92">
        <f>'Level 2'!R8</f>
        <v>447</v>
      </c>
      <c r="M8" s="92">
        <f>'Level 3'!R8</f>
        <v>270</v>
      </c>
      <c r="N8" s="92">
        <f>ELL!R8</f>
        <v>129</v>
      </c>
      <c r="O8" s="92">
        <f>Indigenous!R8</f>
        <v>1050</v>
      </c>
      <c r="P8">
        <f>'2025-26'!P8</f>
        <v>0.875</v>
      </c>
      <c r="Q8">
        <f>'2025-26'!Q8</f>
        <v>0</v>
      </c>
      <c r="R8">
        <f>'2025-26'!R8</f>
        <v>0</v>
      </c>
      <c r="S8">
        <f>'2025-26'!S8</f>
        <v>2</v>
      </c>
      <c r="T8">
        <f>'2025-26'!T8</f>
        <v>30</v>
      </c>
      <c r="U8">
        <f>'2025-26'!U8</f>
        <v>1</v>
      </c>
      <c r="V8">
        <f>'2025-26'!V8</f>
        <v>0</v>
      </c>
      <c r="W8">
        <f>'2025-26'!W8</f>
        <v>12</v>
      </c>
      <c r="X8">
        <f>'2025-26'!X8</f>
        <v>11</v>
      </c>
      <c r="Y8">
        <f>'2025-26'!Y8</f>
        <v>0</v>
      </c>
      <c r="Z8">
        <f>'2025-26'!Z8</f>
        <v>0</v>
      </c>
      <c r="AA8">
        <f>'2025-26'!AA8</f>
        <v>0</v>
      </c>
      <c r="AB8">
        <f>'2025-26'!AB8</f>
        <v>0</v>
      </c>
      <c r="AC8">
        <f>'2025-26'!AC8</f>
        <v>4</v>
      </c>
      <c r="AD8">
        <f>'2025-26'!AD8</f>
        <v>12</v>
      </c>
      <c r="AE8">
        <f>'2025-26'!AE8</f>
        <v>1</v>
      </c>
    </row>
    <row r="9" spans="1:31">
      <c r="A9" s="3">
        <v>6</v>
      </c>
      <c r="B9" t="s">
        <v>26</v>
      </c>
      <c r="C9">
        <f>'2025-26'!C9</f>
        <v>0</v>
      </c>
      <c r="D9">
        <f>'2025-26'!D9</f>
        <v>0</v>
      </c>
      <c r="E9">
        <f>'2025-26'!E9</f>
        <v>0</v>
      </c>
      <c r="F9">
        <f>'2025-26'!F9</f>
        <v>0</v>
      </c>
      <c r="G9" s="92">
        <f>Standard!H9</f>
        <v>3383.2339000000002</v>
      </c>
      <c r="H9">
        <f>'2025-26'!H9</f>
        <v>0</v>
      </c>
      <c r="I9">
        <f>'2025-26'!I9</f>
        <v>66</v>
      </c>
      <c r="J9">
        <f>'2025-26'!J9</f>
        <v>23.5</v>
      </c>
      <c r="K9">
        <f>'2025-26'!K9</f>
        <v>2</v>
      </c>
      <c r="L9" s="92">
        <f>'Level 2'!R9</f>
        <v>189</v>
      </c>
      <c r="M9" s="92">
        <f>'Level 3'!R9</f>
        <v>83</v>
      </c>
      <c r="N9" s="92">
        <f>ELL!R9</f>
        <v>41</v>
      </c>
      <c r="O9" s="92">
        <f>Indigenous!R9</f>
        <v>729</v>
      </c>
      <c r="P9">
        <f>'2025-26'!P9</f>
        <v>0</v>
      </c>
      <c r="Q9">
        <f>'2025-26'!Q9</f>
        <v>0.375</v>
      </c>
      <c r="R9">
        <f>'2025-26'!R9</f>
        <v>1</v>
      </c>
      <c r="S9">
        <f>'2025-26'!S9</f>
        <v>0</v>
      </c>
      <c r="T9">
        <f>'2025-26'!T9</f>
        <v>12</v>
      </c>
      <c r="U9">
        <f>'2025-26'!U9</f>
        <v>0</v>
      </c>
      <c r="V9">
        <f>'2025-26'!V9</f>
        <v>0</v>
      </c>
      <c r="W9">
        <f>'2025-26'!W9</f>
        <v>0</v>
      </c>
      <c r="X9">
        <f>'2025-26'!X9</f>
        <v>0</v>
      </c>
      <c r="Y9">
        <f>'2025-26'!Y9</f>
        <v>0</v>
      </c>
      <c r="Z9">
        <f>'2025-26'!Z9</f>
        <v>0</v>
      </c>
      <c r="AA9">
        <f>'2025-26'!AA9</f>
        <v>0.25</v>
      </c>
      <c r="AB9">
        <f>'2025-26'!AB9</f>
        <v>0.25</v>
      </c>
      <c r="AC9">
        <f>'2025-26'!AC9</f>
        <v>0</v>
      </c>
      <c r="AD9">
        <f>'2025-26'!AD9</f>
        <v>12.5</v>
      </c>
      <c r="AE9">
        <f>'2025-26'!AE9</f>
        <v>0</v>
      </c>
    </row>
    <row r="10" spans="1:31">
      <c r="A10" s="3">
        <v>8</v>
      </c>
      <c r="B10" t="s">
        <v>27</v>
      </c>
      <c r="C10">
        <f>'2025-26'!C10</f>
        <v>0</v>
      </c>
      <c r="D10">
        <f>'2025-26'!D10</f>
        <v>0</v>
      </c>
      <c r="E10">
        <f>'2025-26'!E10</f>
        <v>0</v>
      </c>
      <c r="F10">
        <f>'2025-26'!F10</f>
        <v>0</v>
      </c>
      <c r="G10" s="92">
        <f>Standard!H10</f>
        <v>4245.8001000000004</v>
      </c>
      <c r="H10">
        <f>'2025-26'!H10</f>
        <v>0</v>
      </c>
      <c r="I10">
        <f>'2025-26'!I10</f>
        <v>22</v>
      </c>
      <c r="J10">
        <f>'2025-26'!J10</f>
        <v>294.6875</v>
      </c>
      <c r="K10">
        <f>'2025-26'!K10</f>
        <v>2</v>
      </c>
      <c r="L10" s="92">
        <f>'Level 2'!R10</f>
        <v>229</v>
      </c>
      <c r="M10" s="92">
        <f>'Level 3'!R10</f>
        <v>14</v>
      </c>
      <c r="N10" s="92">
        <f>ELL!R10</f>
        <v>66</v>
      </c>
      <c r="O10" s="92">
        <f>Indigenous!R10</f>
        <v>795</v>
      </c>
      <c r="P10">
        <f>'2025-26'!P10</f>
        <v>4.25</v>
      </c>
      <c r="Q10">
        <f>'2025-26'!Q10</f>
        <v>0</v>
      </c>
      <c r="R10">
        <f>'2025-26'!R10</f>
        <v>0</v>
      </c>
      <c r="S10">
        <f>'2025-26'!S10</f>
        <v>10</v>
      </c>
      <c r="T10">
        <f>'2025-26'!T10</f>
        <v>54</v>
      </c>
      <c r="U10">
        <f>'2025-26'!U10</f>
        <v>1</v>
      </c>
      <c r="V10">
        <f>'2025-26'!V10</f>
        <v>0</v>
      </c>
      <c r="W10">
        <f>'2025-26'!W10</f>
        <v>0</v>
      </c>
      <c r="X10">
        <f>'2025-26'!X10</f>
        <v>0</v>
      </c>
      <c r="Y10">
        <f>'2025-26'!Y10</f>
        <v>0</v>
      </c>
      <c r="Z10">
        <f>'2025-26'!Z10</f>
        <v>0</v>
      </c>
      <c r="AA10">
        <f>'2025-26'!AA10</f>
        <v>0</v>
      </c>
      <c r="AB10">
        <f>'2025-26'!AB10</f>
        <v>0</v>
      </c>
      <c r="AC10">
        <f>'2025-26'!AC10</f>
        <v>2</v>
      </c>
      <c r="AD10">
        <f>'2025-26'!AD10</f>
        <v>45</v>
      </c>
      <c r="AE10">
        <f>'2025-26'!AE10</f>
        <v>0</v>
      </c>
    </row>
    <row r="11" spans="1:31">
      <c r="A11" s="3">
        <v>10</v>
      </c>
      <c r="B11" t="s">
        <v>28</v>
      </c>
      <c r="C11">
        <f>'2025-26'!C11</f>
        <v>0</v>
      </c>
      <c r="D11">
        <f>'2025-26'!D11</f>
        <v>0</v>
      </c>
      <c r="E11">
        <f>'2025-26'!E11</f>
        <v>0</v>
      </c>
      <c r="F11">
        <f>'2025-26'!F11</f>
        <v>0</v>
      </c>
      <c r="G11" s="92">
        <f>Standard!H11</f>
        <v>510.68119999999999</v>
      </c>
      <c r="H11">
        <f>'2025-26'!H11</f>
        <v>0</v>
      </c>
      <c r="I11">
        <f>'2025-26'!I11</f>
        <v>0</v>
      </c>
      <c r="J11">
        <f>'2025-26'!J11</f>
        <v>16.375</v>
      </c>
      <c r="K11">
        <f>'2025-26'!K11</f>
        <v>1</v>
      </c>
      <c r="L11" s="92">
        <f>'Level 2'!R11</f>
        <v>53</v>
      </c>
      <c r="M11" s="92">
        <f>'Level 3'!R11</f>
        <v>13</v>
      </c>
      <c r="N11" s="92">
        <f>ELL!R11</f>
        <v>1</v>
      </c>
      <c r="O11" s="92">
        <f>Indigenous!R11</f>
        <v>128</v>
      </c>
      <c r="P11">
        <f>'2025-26'!P11</f>
        <v>0</v>
      </c>
      <c r="Q11">
        <f>'2025-26'!Q11</f>
        <v>0</v>
      </c>
      <c r="R11">
        <f>'2025-26'!R11</f>
        <v>0</v>
      </c>
      <c r="S11">
        <f>'2025-26'!S11</f>
        <v>1</v>
      </c>
      <c r="T11">
        <f>'2025-26'!T11</f>
        <v>2</v>
      </c>
      <c r="U11">
        <f>'2025-26'!U11</f>
        <v>0</v>
      </c>
      <c r="V11">
        <f>'2025-26'!V11</f>
        <v>0</v>
      </c>
      <c r="W11">
        <f>'2025-26'!W11</f>
        <v>0</v>
      </c>
      <c r="X11">
        <f>'2025-26'!X11</f>
        <v>0</v>
      </c>
      <c r="Y11">
        <f>'2025-26'!Y11</f>
        <v>0</v>
      </c>
      <c r="Z11">
        <f>'2025-26'!Z11</f>
        <v>0</v>
      </c>
      <c r="AA11">
        <f>'2025-26'!AA11</f>
        <v>0</v>
      </c>
      <c r="AB11">
        <f>'2025-26'!AB11</f>
        <v>0</v>
      </c>
      <c r="AC11">
        <f>'2025-26'!AC11</f>
        <v>1</v>
      </c>
      <c r="AD11">
        <f>'2025-26'!AD11</f>
        <v>1</v>
      </c>
      <c r="AE11">
        <f>'2025-26'!AE11</f>
        <v>0</v>
      </c>
    </row>
    <row r="12" spans="1:31">
      <c r="A12" s="3">
        <v>19</v>
      </c>
      <c r="B12" t="s">
        <v>29</v>
      </c>
      <c r="C12">
        <f>'2025-26'!C12</f>
        <v>0</v>
      </c>
      <c r="D12">
        <f>'2025-26'!D12</f>
        <v>0</v>
      </c>
      <c r="E12">
        <f>'2025-26'!E12</f>
        <v>0</v>
      </c>
      <c r="F12">
        <f>'2025-26'!F12</f>
        <v>0</v>
      </c>
      <c r="G12" s="92">
        <f>Standard!H12</f>
        <v>1112.0305000000001</v>
      </c>
      <c r="H12">
        <f>'2025-26'!H12</f>
        <v>0</v>
      </c>
      <c r="I12">
        <f>'2025-26'!I12</f>
        <v>0</v>
      </c>
      <c r="J12">
        <f>'2025-26'!J12</f>
        <v>0</v>
      </c>
      <c r="K12">
        <f>'2025-26'!K12</f>
        <v>1</v>
      </c>
      <c r="L12" s="92">
        <f>'Level 2'!R12</f>
        <v>99</v>
      </c>
      <c r="M12" s="92">
        <f>'Level 3'!R12</f>
        <v>6</v>
      </c>
      <c r="N12" s="92">
        <f>ELL!R12</f>
        <v>44</v>
      </c>
      <c r="O12" s="92">
        <f>Indigenous!R12</f>
        <v>89</v>
      </c>
      <c r="P12">
        <f>'2025-26'!P12</f>
        <v>0</v>
      </c>
      <c r="Q12">
        <f>'2025-26'!Q12</f>
        <v>0</v>
      </c>
      <c r="R12">
        <f>'2025-26'!R12</f>
        <v>0</v>
      </c>
      <c r="S12">
        <f>'2025-26'!S12</f>
        <v>0</v>
      </c>
      <c r="T12">
        <f>'2025-26'!T12</f>
        <v>0</v>
      </c>
      <c r="U12">
        <f>'2025-26'!U12</f>
        <v>0</v>
      </c>
      <c r="V12">
        <f>'2025-26'!V12</f>
        <v>1</v>
      </c>
      <c r="W12">
        <f>'2025-26'!W12</f>
        <v>2</v>
      </c>
      <c r="X12">
        <f>'2025-26'!X12</f>
        <v>5</v>
      </c>
      <c r="Y12">
        <f>'2025-26'!Y12</f>
        <v>0</v>
      </c>
      <c r="Z12">
        <f>'2025-26'!Z12</f>
        <v>0</v>
      </c>
      <c r="AA12">
        <f>'2025-26'!AA12</f>
        <v>0</v>
      </c>
      <c r="AB12">
        <f>'2025-26'!AB12</f>
        <v>0</v>
      </c>
      <c r="AC12">
        <f>'2025-26'!AC12</f>
        <v>0</v>
      </c>
      <c r="AD12">
        <f>'2025-26'!AD12</f>
        <v>0</v>
      </c>
      <c r="AE12">
        <f>'2025-26'!AE12</f>
        <v>0</v>
      </c>
    </row>
    <row r="13" spans="1:31">
      <c r="A13" s="3">
        <v>20</v>
      </c>
      <c r="B13" t="s">
        <v>30</v>
      </c>
      <c r="C13">
        <f>'2025-26'!C13</f>
        <v>0</v>
      </c>
      <c r="D13">
        <f>'2025-26'!D13</f>
        <v>0</v>
      </c>
      <c r="E13">
        <f>'2025-26'!E13</f>
        <v>0</v>
      </c>
      <c r="F13">
        <f>'2025-26'!F13</f>
        <v>0</v>
      </c>
      <c r="G13" s="92">
        <f>Standard!H13</f>
        <v>4072.7208999999998</v>
      </c>
      <c r="H13">
        <f>'2025-26'!H13</f>
        <v>0</v>
      </c>
      <c r="I13">
        <f>'2025-26'!I13</f>
        <v>0</v>
      </c>
      <c r="J13">
        <f>'2025-26'!J13</f>
        <v>0</v>
      </c>
      <c r="K13">
        <f>'2025-26'!K13</f>
        <v>4</v>
      </c>
      <c r="L13" s="92">
        <f>'Level 2'!R13</f>
        <v>265</v>
      </c>
      <c r="M13" s="92">
        <f>'Level 3'!R13</f>
        <v>65</v>
      </c>
      <c r="N13" s="92">
        <f>ELL!R13</f>
        <v>318</v>
      </c>
      <c r="O13" s="92">
        <f>Indigenous!R13</f>
        <v>665</v>
      </c>
      <c r="P13">
        <f>'2025-26'!P13</f>
        <v>0</v>
      </c>
      <c r="Q13">
        <f>'2025-26'!Q13</f>
        <v>0</v>
      </c>
      <c r="R13">
        <f>'2025-26'!R13</f>
        <v>0</v>
      </c>
      <c r="S13">
        <f>'2025-26'!S13</f>
        <v>0</v>
      </c>
      <c r="T13">
        <f>'2025-26'!T13</f>
        <v>0</v>
      </c>
      <c r="U13">
        <f>'2025-26'!U13</f>
        <v>0</v>
      </c>
      <c r="V13">
        <f>'2025-26'!V13</f>
        <v>0</v>
      </c>
      <c r="W13">
        <f>'2025-26'!W13</f>
        <v>0</v>
      </c>
      <c r="X13">
        <f>'2025-26'!X13</f>
        <v>0</v>
      </c>
      <c r="Y13">
        <f>'2025-26'!Y13</f>
        <v>0</v>
      </c>
      <c r="Z13">
        <f>'2025-26'!Z13</f>
        <v>0</v>
      </c>
      <c r="AA13">
        <f>'2025-26'!AA13</f>
        <v>0</v>
      </c>
      <c r="AB13">
        <f>'2025-26'!AB13</f>
        <v>0</v>
      </c>
      <c r="AC13">
        <f>'2025-26'!AC13</f>
        <v>0</v>
      </c>
      <c r="AD13">
        <f>'2025-26'!AD13</f>
        <v>0</v>
      </c>
      <c r="AE13">
        <f>'2025-26'!AE13</f>
        <v>0</v>
      </c>
    </row>
    <row r="14" spans="1:31">
      <c r="A14" s="3">
        <v>22</v>
      </c>
      <c r="B14" t="s">
        <v>31</v>
      </c>
      <c r="C14">
        <f>'2025-26'!C14</f>
        <v>0</v>
      </c>
      <c r="D14">
        <f>'2025-26'!D14</f>
        <v>0</v>
      </c>
      <c r="E14">
        <f>'2025-26'!E14</f>
        <v>0</v>
      </c>
      <c r="F14">
        <f>'2025-26'!F14</f>
        <v>7</v>
      </c>
      <c r="G14" s="92">
        <f>Standard!H14</f>
        <v>8498.2659000000003</v>
      </c>
      <c r="H14">
        <f>'2025-26'!H14</f>
        <v>0.875</v>
      </c>
      <c r="I14">
        <f>'2025-26'!I14</f>
        <v>71</v>
      </c>
      <c r="J14">
        <f>'2025-26'!J14</f>
        <v>159.625</v>
      </c>
      <c r="K14">
        <f>'2025-26'!K14</f>
        <v>14</v>
      </c>
      <c r="L14" s="92">
        <f>'Level 2'!R14</f>
        <v>664</v>
      </c>
      <c r="M14" s="92">
        <f>'Level 3'!R14</f>
        <v>428</v>
      </c>
      <c r="N14" s="92">
        <f>ELL!R14</f>
        <v>554</v>
      </c>
      <c r="O14" s="92">
        <f>Indigenous!R14</f>
        <v>1326</v>
      </c>
      <c r="P14">
        <f>'2025-26'!P14</f>
        <v>0</v>
      </c>
      <c r="Q14">
        <f>'2025-26'!Q14</f>
        <v>3</v>
      </c>
      <c r="R14">
        <f>'2025-26'!R14</f>
        <v>0</v>
      </c>
      <c r="S14">
        <f>'2025-26'!S14</f>
        <v>2</v>
      </c>
      <c r="T14">
        <f>'2025-26'!T14</f>
        <v>57</v>
      </c>
      <c r="U14">
        <f>'2025-26'!U14</f>
        <v>0</v>
      </c>
      <c r="V14">
        <f>'2025-26'!V14</f>
        <v>0</v>
      </c>
      <c r="W14">
        <f>'2025-26'!W14</f>
        <v>0</v>
      </c>
      <c r="X14">
        <f>'2025-26'!X14</f>
        <v>0</v>
      </c>
      <c r="Y14">
        <f>'2025-26'!Y14</f>
        <v>0</v>
      </c>
      <c r="Z14">
        <f>'2025-26'!Z14</f>
        <v>0</v>
      </c>
      <c r="AA14">
        <f>'2025-26'!AA14</f>
        <v>0</v>
      </c>
      <c r="AB14">
        <f>'2025-26'!AB14</f>
        <v>0</v>
      </c>
      <c r="AC14">
        <f>'2025-26'!AC14</f>
        <v>0</v>
      </c>
      <c r="AD14">
        <f>'2025-26'!AD14</f>
        <v>33</v>
      </c>
      <c r="AE14">
        <f>'2025-26'!AE14</f>
        <v>0</v>
      </c>
    </row>
    <row r="15" spans="1:31">
      <c r="A15" s="3">
        <v>23</v>
      </c>
      <c r="B15" t="s">
        <v>32</v>
      </c>
      <c r="C15">
        <f>'2025-26'!C15</f>
        <v>0</v>
      </c>
      <c r="D15">
        <f>'2025-26'!D15</f>
        <v>0</v>
      </c>
      <c r="E15">
        <f>'2025-26'!E15</f>
        <v>0</v>
      </c>
      <c r="F15">
        <f>'2025-26'!F15</f>
        <v>0</v>
      </c>
      <c r="G15" s="92">
        <f>Standard!H15</f>
        <v>24363.087800000001</v>
      </c>
      <c r="H15">
        <f>'2025-26'!H15</f>
        <v>5</v>
      </c>
      <c r="I15">
        <f>'2025-26'!I15</f>
        <v>280</v>
      </c>
      <c r="J15">
        <f>'2025-26'!J15</f>
        <v>138.4375</v>
      </c>
      <c r="K15">
        <f>'2025-26'!K15</f>
        <v>23</v>
      </c>
      <c r="L15" s="92">
        <f>'Level 2'!R15</f>
        <v>1775</v>
      </c>
      <c r="M15" s="92">
        <f>'Level 3'!R15</f>
        <v>300</v>
      </c>
      <c r="N15" s="92">
        <f>ELL!R15</f>
        <v>2746</v>
      </c>
      <c r="O15" s="92">
        <f>Indigenous!R15</f>
        <v>3130</v>
      </c>
      <c r="P15">
        <f>'2025-26'!P15</f>
        <v>6.125</v>
      </c>
      <c r="Q15">
        <f>'2025-26'!Q15</f>
        <v>10</v>
      </c>
      <c r="R15">
        <f>'2025-26'!R15</f>
        <v>1</v>
      </c>
      <c r="S15">
        <f>'2025-26'!S15</f>
        <v>1</v>
      </c>
      <c r="T15">
        <f>'2025-26'!T15</f>
        <v>50</v>
      </c>
      <c r="U15">
        <f>'2025-26'!U15</f>
        <v>5</v>
      </c>
      <c r="V15">
        <f>'2025-26'!V15</f>
        <v>0</v>
      </c>
      <c r="W15">
        <f>'2025-26'!W15</f>
        <v>20</v>
      </c>
      <c r="X15">
        <f>'2025-26'!X15</f>
        <v>0</v>
      </c>
      <c r="Y15">
        <f>'2025-26'!Y15</f>
        <v>25</v>
      </c>
      <c r="Z15">
        <f>'2025-26'!Z15</f>
        <v>20</v>
      </c>
      <c r="AA15">
        <f>'2025-26'!AA15</f>
        <v>5</v>
      </c>
      <c r="AB15">
        <f>'2025-26'!AB15</f>
        <v>0</v>
      </c>
      <c r="AC15">
        <f>'2025-26'!AC15</f>
        <v>0</v>
      </c>
      <c r="AD15">
        <f>'2025-26'!AD15</f>
        <v>40</v>
      </c>
      <c r="AE15">
        <f>'2025-26'!AE15</f>
        <v>3</v>
      </c>
    </row>
    <row r="16" spans="1:31">
      <c r="A16" s="3">
        <v>27</v>
      </c>
      <c r="B16" t="s">
        <v>33</v>
      </c>
      <c r="C16">
        <f>'2025-26'!C16</f>
        <v>0</v>
      </c>
      <c r="D16">
        <f>'2025-26'!D16</f>
        <v>0</v>
      </c>
      <c r="E16">
        <f>'2025-26'!E16</f>
        <v>0</v>
      </c>
      <c r="F16">
        <f>'2025-26'!F16</f>
        <v>0</v>
      </c>
      <c r="G16" s="92">
        <f>Standard!H16</f>
        <v>4228.1460999999999</v>
      </c>
      <c r="H16">
        <f>'2025-26'!H16</f>
        <v>0</v>
      </c>
      <c r="I16">
        <f>'2025-26'!I16</f>
        <v>31</v>
      </c>
      <c r="J16">
        <f>'2025-26'!J16</f>
        <v>48</v>
      </c>
      <c r="K16">
        <f>'2025-26'!K16</f>
        <v>4</v>
      </c>
      <c r="L16" s="92">
        <f>'Level 2'!R16</f>
        <v>287</v>
      </c>
      <c r="M16" s="92">
        <f>'Level 3'!R16</f>
        <v>2</v>
      </c>
      <c r="N16" s="92">
        <f>ELL!R16</f>
        <v>0</v>
      </c>
      <c r="O16" s="92">
        <f>Indigenous!R16</f>
        <v>1418</v>
      </c>
      <c r="P16">
        <f>'2025-26'!P16</f>
        <v>2.375</v>
      </c>
      <c r="Q16">
        <f>'2025-26'!Q16</f>
        <v>0</v>
      </c>
      <c r="R16">
        <f>'2025-26'!R16</f>
        <v>0</v>
      </c>
      <c r="S16">
        <f>'2025-26'!S16</f>
        <v>11</v>
      </c>
      <c r="T16">
        <f>'2025-26'!T16</f>
        <v>0</v>
      </c>
      <c r="U16">
        <f>'2025-26'!U16</f>
        <v>0</v>
      </c>
      <c r="V16">
        <f>'2025-26'!V16</f>
        <v>0</v>
      </c>
      <c r="W16">
        <f>'2025-26'!W16</f>
        <v>12</v>
      </c>
      <c r="X16">
        <f>'2025-26'!X16</f>
        <v>0</v>
      </c>
      <c r="Y16">
        <f>'2025-26'!Y16</f>
        <v>2</v>
      </c>
      <c r="Z16">
        <f>'2025-26'!Z16</f>
        <v>0</v>
      </c>
      <c r="AA16">
        <f>'2025-26'!AA16</f>
        <v>0</v>
      </c>
      <c r="AB16">
        <f>'2025-26'!AB16</f>
        <v>0</v>
      </c>
      <c r="AC16">
        <f>'2025-26'!AC16</f>
        <v>2</v>
      </c>
      <c r="AD16">
        <f>'2025-26'!AD16</f>
        <v>2</v>
      </c>
      <c r="AE16">
        <f>'2025-26'!AE16</f>
        <v>0</v>
      </c>
    </row>
    <row r="17" spans="1:31">
      <c r="A17" s="3">
        <v>28</v>
      </c>
      <c r="B17" t="s">
        <v>34</v>
      </c>
      <c r="C17">
        <f>'2025-26'!C17</f>
        <v>0</v>
      </c>
      <c r="D17">
        <f>'2025-26'!D17</f>
        <v>0</v>
      </c>
      <c r="E17">
        <f>'2025-26'!E17</f>
        <v>0</v>
      </c>
      <c r="F17">
        <f>'2025-26'!F17</f>
        <v>0</v>
      </c>
      <c r="G17" s="92">
        <f>Standard!H17</f>
        <v>2675.7993999999999</v>
      </c>
      <c r="H17">
        <f>'2025-26'!H17</f>
        <v>0</v>
      </c>
      <c r="I17">
        <f>'2025-26'!I17</f>
        <v>44</v>
      </c>
      <c r="J17">
        <f>'2025-26'!J17</f>
        <v>18.4375</v>
      </c>
      <c r="K17">
        <f>'2025-26'!K17</f>
        <v>5</v>
      </c>
      <c r="L17" s="92">
        <f>'Level 2'!R17</f>
        <v>325</v>
      </c>
      <c r="M17" s="92">
        <f>'Level 3'!R17</f>
        <v>47</v>
      </c>
      <c r="N17" s="92">
        <f>ELL!R17</f>
        <v>0</v>
      </c>
      <c r="O17" s="92">
        <f>Indigenous!R17</f>
        <v>925</v>
      </c>
      <c r="P17">
        <f>'2025-26'!P17</f>
        <v>0.375</v>
      </c>
      <c r="Q17">
        <f>'2025-26'!Q17</f>
        <v>0</v>
      </c>
      <c r="R17">
        <f>'2025-26'!R17</f>
        <v>0</v>
      </c>
      <c r="S17">
        <f>'2025-26'!S17</f>
        <v>1</v>
      </c>
      <c r="T17">
        <f>'2025-26'!T17</f>
        <v>2</v>
      </c>
      <c r="U17">
        <f>'2025-26'!U17</f>
        <v>0</v>
      </c>
      <c r="V17">
        <f>'2025-26'!V17</f>
        <v>0</v>
      </c>
      <c r="W17">
        <f>'2025-26'!W17</f>
        <v>5</v>
      </c>
      <c r="X17">
        <f>'2025-26'!X17</f>
        <v>2</v>
      </c>
      <c r="Y17">
        <f>'2025-26'!Y17</f>
        <v>0</v>
      </c>
      <c r="Z17">
        <f>'2025-26'!Z17</f>
        <v>0</v>
      </c>
      <c r="AA17">
        <f>'2025-26'!AA17</f>
        <v>0</v>
      </c>
      <c r="AB17">
        <f>'2025-26'!AB17</f>
        <v>0</v>
      </c>
      <c r="AC17">
        <f>'2025-26'!AC17</f>
        <v>1</v>
      </c>
      <c r="AD17">
        <f>'2025-26'!AD17</f>
        <v>2</v>
      </c>
      <c r="AE17">
        <f>'2025-26'!AE17</f>
        <v>0</v>
      </c>
    </row>
    <row r="18" spans="1:31">
      <c r="A18" s="3">
        <v>33</v>
      </c>
      <c r="B18" t="s">
        <v>35</v>
      </c>
      <c r="C18">
        <f>'2025-26'!C18</f>
        <v>782</v>
      </c>
      <c r="D18">
        <f>'2025-26'!D18</f>
        <v>203</v>
      </c>
      <c r="E18">
        <f>'2025-26'!E18</f>
        <v>287.25040000000001</v>
      </c>
      <c r="F18">
        <f>'2025-26'!F18</f>
        <v>0</v>
      </c>
      <c r="G18" s="92">
        <f>Standard!H18</f>
        <v>15610.706</v>
      </c>
      <c r="H18">
        <f>'2025-26'!H18</f>
        <v>0</v>
      </c>
      <c r="I18">
        <f>'2025-26'!I18</f>
        <v>220</v>
      </c>
      <c r="J18">
        <f>'2025-26'!J18</f>
        <v>5</v>
      </c>
      <c r="K18">
        <f>'2025-26'!K18</f>
        <v>12</v>
      </c>
      <c r="L18" s="92">
        <f>'Level 2'!R18</f>
        <v>1340</v>
      </c>
      <c r="M18" s="92">
        <f>'Level 3'!R18</f>
        <v>739</v>
      </c>
      <c r="N18" s="92">
        <f>ELL!R18</f>
        <v>1151</v>
      </c>
      <c r="O18" s="92">
        <f>Indigenous!R18</f>
        <v>2739</v>
      </c>
      <c r="P18">
        <f>'2025-26'!P18</f>
        <v>12.75</v>
      </c>
      <c r="Q18">
        <f>'2025-26'!Q18</f>
        <v>0.5</v>
      </c>
      <c r="R18">
        <f>'2025-26'!R18</f>
        <v>13.25</v>
      </c>
      <c r="S18">
        <f>'2025-26'!S18</f>
        <v>0</v>
      </c>
      <c r="T18">
        <f>'2025-26'!T18</f>
        <v>17.875</v>
      </c>
      <c r="U18">
        <f>'2025-26'!U18</f>
        <v>0</v>
      </c>
      <c r="V18">
        <f>'2025-26'!V18</f>
        <v>0</v>
      </c>
      <c r="W18">
        <f>'2025-26'!W18</f>
        <v>43</v>
      </c>
      <c r="X18">
        <f>'2025-26'!X18</f>
        <v>24</v>
      </c>
      <c r="Y18">
        <f>'2025-26'!Y18</f>
        <v>0</v>
      </c>
      <c r="Z18">
        <f>'2025-26'!Z18</f>
        <v>0</v>
      </c>
      <c r="AA18">
        <f>'2025-26'!AA18</f>
        <v>0.125</v>
      </c>
      <c r="AB18">
        <f>'2025-26'!AB18</f>
        <v>2.5</v>
      </c>
      <c r="AC18">
        <f>'2025-26'!AC18</f>
        <v>0</v>
      </c>
      <c r="AD18">
        <f>'2025-26'!AD18</f>
        <v>14.375</v>
      </c>
      <c r="AE18">
        <f>'2025-26'!AE18</f>
        <v>0</v>
      </c>
    </row>
    <row r="19" spans="1:31">
      <c r="A19" s="3">
        <v>34</v>
      </c>
      <c r="B19" t="s">
        <v>36</v>
      </c>
      <c r="C19">
        <f>'2025-26'!C19</f>
        <v>565</v>
      </c>
      <c r="D19">
        <f>'2025-26'!D19</f>
        <v>87</v>
      </c>
      <c r="E19">
        <f>'2025-26'!E19</f>
        <v>660</v>
      </c>
      <c r="F19">
        <f>'2025-26'!F19</f>
        <v>29</v>
      </c>
      <c r="G19" s="92">
        <f>Standard!H19</f>
        <v>19521.8197</v>
      </c>
      <c r="H19">
        <f>'2025-26'!H19</f>
        <v>0.5</v>
      </c>
      <c r="I19">
        <f>'2025-26'!I19</f>
        <v>234.8125</v>
      </c>
      <c r="J19">
        <f>'2025-26'!J19</f>
        <v>253.1875</v>
      </c>
      <c r="K19">
        <f>'2025-26'!K19</f>
        <v>21</v>
      </c>
      <c r="L19" s="92">
        <f>'Level 2'!R19</f>
        <v>1380</v>
      </c>
      <c r="M19" s="92">
        <f>'Level 3'!R19</f>
        <v>242</v>
      </c>
      <c r="N19" s="92">
        <f>ELL!R19</f>
        <v>4054</v>
      </c>
      <c r="O19" s="92">
        <f>Indigenous!R19</f>
        <v>2014</v>
      </c>
      <c r="P19">
        <f>'2025-26'!P19</f>
        <v>26</v>
      </c>
      <c r="Q19">
        <f>'2025-26'!Q19</f>
        <v>10</v>
      </c>
      <c r="R19">
        <f>'2025-26'!R19</f>
        <v>5</v>
      </c>
      <c r="S19">
        <f>'2025-26'!S19</f>
        <v>10</v>
      </c>
      <c r="T19">
        <f>'2025-26'!T19</f>
        <v>85</v>
      </c>
      <c r="U19">
        <f>'2025-26'!U19</f>
        <v>10</v>
      </c>
      <c r="V19">
        <f>'2025-26'!V19</f>
        <v>0</v>
      </c>
      <c r="W19">
        <f>'2025-26'!W19</f>
        <v>0</v>
      </c>
      <c r="X19">
        <f>'2025-26'!X19</f>
        <v>0</v>
      </c>
      <c r="Y19">
        <f>'2025-26'!Y19</f>
        <v>0</v>
      </c>
      <c r="Z19">
        <f>'2025-26'!Z19</f>
        <v>0</v>
      </c>
      <c r="AA19">
        <f>'2025-26'!AA19</f>
        <v>10</v>
      </c>
      <c r="AB19">
        <f>'2025-26'!AB19</f>
        <v>5</v>
      </c>
      <c r="AC19">
        <f>'2025-26'!AC19</f>
        <v>5</v>
      </c>
      <c r="AD19">
        <f>'2025-26'!AD19</f>
        <v>65</v>
      </c>
      <c r="AE19">
        <f>'2025-26'!AE19</f>
        <v>5</v>
      </c>
    </row>
    <row r="20" spans="1:31">
      <c r="A20" s="3">
        <v>35</v>
      </c>
      <c r="B20" t="s">
        <v>37</v>
      </c>
      <c r="C20">
        <f>'2025-26'!C20</f>
        <v>2666</v>
      </c>
      <c r="D20">
        <f>'2025-26'!D20</f>
        <v>325</v>
      </c>
      <c r="E20">
        <f>'2025-26'!E20</f>
        <v>877</v>
      </c>
      <c r="F20">
        <f>'2025-26'!F20</f>
        <v>1</v>
      </c>
      <c r="G20" s="92">
        <f>Standard!H20</f>
        <v>26157.964899999999</v>
      </c>
      <c r="H20">
        <f>'2025-26'!H20</f>
        <v>7.25</v>
      </c>
      <c r="I20">
        <f>'2025-26'!I20</f>
        <v>141</v>
      </c>
      <c r="J20">
        <f>'2025-26'!J20</f>
        <v>108.5</v>
      </c>
      <c r="K20">
        <f>'2025-26'!K20</f>
        <v>28</v>
      </c>
      <c r="L20" s="92">
        <f>'Level 2'!R20</f>
        <v>1923</v>
      </c>
      <c r="M20" s="92">
        <f>'Level 3'!R20</f>
        <v>381</v>
      </c>
      <c r="N20" s="92">
        <f>ELL!R20</f>
        <v>3624</v>
      </c>
      <c r="O20" s="92">
        <f>Indigenous!R20</f>
        <v>2010</v>
      </c>
      <c r="P20">
        <f>'2025-26'!P20</f>
        <v>20.5625</v>
      </c>
      <c r="Q20">
        <f>'2025-26'!Q20</f>
        <v>9</v>
      </c>
      <c r="R20">
        <f>'2025-26'!R20</f>
        <v>12</v>
      </c>
      <c r="S20">
        <f>'2025-26'!S20</f>
        <v>0</v>
      </c>
      <c r="T20">
        <f>'2025-26'!T20</f>
        <v>40</v>
      </c>
      <c r="U20">
        <f>'2025-26'!U20</f>
        <v>14</v>
      </c>
      <c r="V20">
        <f>'2025-26'!V20</f>
        <v>0</v>
      </c>
      <c r="W20">
        <f>'2025-26'!W20</f>
        <v>45</v>
      </c>
      <c r="X20">
        <f>'2025-26'!X20</f>
        <v>26</v>
      </c>
      <c r="Y20">
        <f>'2025-26'!Y20</f>
        <v>0</v>
      </c>
      <c r="Z20">
        <f>'2025-26'!Z20</f>
        <v>0</v>
      </c>
      <c r="AA20">
        <f>'2025-26'!AA20</f>
        <v>0</v>
      </c>
      <c r="AB20">
        <f>'2025-26'!AB20</f>
        <v>0</v>
      </c>
      <c r="AC20">
        <f>'2025-26'!AC20</f>
        <v>0</v>
      </c>
      <c r="AD20">
        <f>'2025-26'!AD20</f>
        <v>19</v>
      </c>
      <c r="AE20">
        <f>'2025-26'!AE20</f>
        <v>6</v>
      </c>
    </row>
    <row r="21" spans="1:31">
      <c r="A21" s="3">
        <v>36</v>
      </c>
      <c r="B21" t="s">
        <v>38</v>
      </c>
      <c r="C21">
        <f>'2025-26'!C21</f>
        <v>3839</v>
      </c>
      <c r="D21">
        <f>'2025-26'!D21</f>
        <v>2906</v>
      </c>
      <c r="E21">
        <f>'2025-26'!E21</f>
        <v>7015.5</v>
      </c>
      <c r="F21">
        <f>'2025-26'!F21</f>
        <v>137</v>
      </c>
      <c r="G21" s="92">
        <f>Standard!H21</f>
        <v>76616.376999999993</v>
      </c>
      <c r="H21">
        <f>'2025-26'!H21</f>
        <v>63.125</v>
      </c>
      <c r="I21">
        <f>'2025-26'!I21</f>
        <v>583</v>
      </c>
      <c r="J21">
        <f>'2025-26'!J21</f>
        <v>331.25</v>
      </c>
      <c r="K21">
        <f>'2025-26'!K21</f>
        <v>93</v>
      </c>
      <c r="L21" s="92">
        <f>'Level 2'!R21</f>
        <v>5212</v>
      </c>
      <c r="M21" s="92">
        <f>'Level 3'!R21</f>
        <v>771</v>
      </c>
      <c r="N21" s="92">
        <f>ELL!R21</f>
        <v>25918</v>
      </c>
      <c r="O21" s="92">
        <f>Indigenous!R21</f>
        <v>2894</v>
      </c>
      <c r="P21">
        <f>'2025-26'!P21</f>
        <v>380.125</v>
      </c>
      <c r="Q21">
        <f>'2025-26'!Q21</f>
        <v>54.881100000000004</v>
      </c>
      <c r="R21">
        <f>'2025-26'!R21</f>
        <v>177.77834999999999</v>
      </c>
      <c r="S21">
        <f>'2025-26'!S21</f>
        <v>40</v>
      </c>
      <c r="T21">
        <f>'2025-26'!T21</f>
        <v>140</v>
      </c>
      <c r="U21">
        <f>'2025-26'!U21</f>
        <v>13</v>
      </c>
      <c r="V21">
        <f>'2025-26'!V21</f>
        <v>0</v>
      </c>
      <c r="W21">
        <f>'2025-26'!W21</f>
        <v>60</v>
      </c>
      <c r="X21">
        <f>'2025-26'!X21</f>
        <v>12</v>
      </c>
      <c r="Y21">
        <f>'2025-26'!Y21</f>
        <v>23</v>
      </c>
      <c r="Z21">
        <f>'2025-26'!Z21</f>
        <v>15</v>
      </c>
      <c r="AA21">
        <f>'2025-26'!AA21</f>
        <v>53.715648000000002</v>
      </c>
      <c r="AB21">
        <f>'2025-26'!AB21</f>
        <v>213.333</v>
      </c>
      <c r="AC21">
        <f>'2025-26'!AC21</f>
        <v>11</v>
      </c>
      <c r="AD21">
        <f>'2025-26'!AD21</f>
        <v>75</v>
      </c>
      <c r="AE21">
        <f>'2025-26'!AE21</f>
        <v>12</v>
      </c>
    </row>
    <row r="22" spans="1:31">
      <c r="A22" s="3">
        <v>37</v>
      </c>
      <c r="B22" t="s">
        <v>39</v>
      </c>
      <c r="C22">
        <f>'2025-26'!C22</f>
        <v>902</v>
      </c>
      <c r="D22">
        <f>'2025-26'!D22</f>
        <v>137</v>
      </c>
      <c r="E22">
        <f>'2025-26'!E22</f>
        <v>720</v>
      </c>
      <c r="F22">
        <f>'2025-26'!F22</f>
        <v>0</v>
      </c>
      <c r="G22" s="92">
        <f>Standard!H22</f>
        <v>15390.523800000001</v>
      </c>
      <c r="H22">
        <f>'2025-26'!H22</f>
        <v>3.75</v>
      </c>
      <c r="I22">
        <f>'2025-26'!I22</f>
        <v>0</v>
      </c>
      <c r="J22">
        <f>'2025-26'!J22</f>
        <v>163</v>
      </c>
      <c r="K22">
        <f>'2025-26'!K22</f>
        <v>15</v>
      </c>
      <c r="L22" s="92">
        <f>'Level 2'!R22</f>
        <v>960</v>
      </c>
      <c r="M22" s="92">
        <f>'Level 3'!R22</f>
        <v>191</v>
      </c>
      <c r="N22" s="92">
        <f>ELL!R22</f>
        <v>2275</v>
      </c>
      <c r="O22" s="92">
        <f>Indigenous!R22</f>
        <v>571</v>
      </c>
      <c r="P22">
        <f>'2025-26'!P22</f>
        <v>18.25</v>
      </c>
      <c r="Q22">
        <f>'2025-26'!Q22</f>
        <v>6</v>
      </c>
      <c r="R22">
        <f>'2025-26'!R22</f>
        <v>16.875</v>
      </c>
      <c r="S22">
        <f>'2025-26'!S22</f>
        <v>5</v>
      </c>
      <c r="T22">
        <f>'2025-26'!T22</f>
        <v>108.25</v>
      </c>
      <c r="U22">
        <f>'2025-26'!U22</f>
        <v>3.75</v>
      </c>
      <c r="V22">
        <f>'2025-26'!V22</f>
        <v>0</v>
      </c>
      <c r="W22">
        <f>'2025-26'!W22</f>
        <v>0</v>
      </c>
      <c r="X22">
        <f>'2025-26'!X22</f>
        <v>0</v>
      </c>
      <c r="Y22">
        <f>'2025-26'!Y22</f>
        <v>0</v>
      </c>
      <c r="Z22">
        <f>'2025-26'!Z22</f>
        <v>0</v>
      </c>
      <c r="AA22">
        <f>'2025-26'!AA22</f>
        <v>4.375</v>
      </c>
      <c r="AB22">
        <f>'2025-26'!AB22</f>
        <v>12.375</v>
      </c>
      <c r="AC22">
        <f>'2025-26'!AC22</f>
        <v>1</v>
      </c>
      <c r="AD22">
        <f>'2025-26'!AD22</f>
        <v>88.25</v>
      </c>
      <c r="AE22">
        <f>'2025-26'!AE22</f>
        <v>2</v>
      </c>
    </row>
    <row r="23" spans="1:31">
      <c r="A23" s="3">
        <v>38</v>
      </c>
      <c r="B23" t="s">
        <v>40</v>
      </c>
      <c r="C23">
        <f>'2025-26'!C23</f>
        <v>2900</v>
      </c>
      <c r="D23">
        <f>'2025-26'!D23</f>
        <v>2117</v>
      </c>
      <c r="E23">
        <f>'2025-26'!E23</f>
        <v>1517</v>
      </c>
      <c r="F23">
        <f>'2025-26'!F23</f>
        <v>0</v>
      </c>
      <c r="G23" s="92">
        <f>Standard!H23</f>
        <v>21828.750800000002</v>
      </c>
      <c r="H23">
        <f>'2025-26'!H23</f>
        <v>1.75</v>
      </c>
      <c r="I23">
        <f>'2025-26'!I23</f>
        <v>78</v>
      </c>
      <c r="J23">
        <f>'2025-26'!J23</f>
        <v>377.6875</v>
      </c>
      <c r="K23">
        <f>'2025-26'!K23</f>
        <v>18</v>
      </c>
      <c r="L23" s="92">
        <f>'Level 2'!R23</f>
        <v>1381</v>
      </c>
      <c r="M23" s="92">
        <f>'Level 3'!R23</f>
        <v>129</v>
      </c>
      <c r="N23" s="92">
        <f>ELL!R23</f>
        <v>7899</v>
      </c>
      <c r="O23" s="92">
        <f>Indigenous!R23</f>
        <v>222</v>
      </c>
      <c r="P23">
        <f>'2025-26'!P23</f>
        <v>14.8125</v>
      </c>
      <c r="Q23">
        <f>'2025-26'!Q23</f>
        <v>5</v>
      </c>
      <c r="R23">
        <f>'2025-26'!R23</f>
        <v>25</v>
      </c>
      <c r="S23">
        <f>'2025-26'!S23</f>
        <v>0</v>
      </c>
      <c r="T23">
        <f>'2025-26'!T23</f>
        <v>60.5</v>
      </c>
      <c r="U23">
        <f>'2025-26'!U23</f>
        <v>0.25</v>
      </c>
      <c r="V23">
        <f>'2025-26'!V23</f>
        <v>0</v>
      </c>
      <c r="W23">
        <f>'2025-26'!W23</f>
        <v>10</v>
      </c>
      <c r="X23">
        <f>'2025-26'!X23</f>
        <v>0</v>
      </c>
      <c r="Y23">
        <f>'2025-26'!Y23</f>
        <v>0</v>
      </c>
      <c r="Z23">
        <f>'2025-26'!Z23</f>
        <v>0</v>
      </c>
      <c r="AA23">
        <f>'2025-26'!AA23</f>
        <v>5</v>
      </c>
      <c r="AB23">
        <f>'2025-26'!AB23</f>
        <v>12</v>
      </c>
      <c r="AC23">
        <f>'2025-26'!AC23</f>
        <v>0</v>
      </c>
      <c r="AD23">
        <f>'2025-26'!AD23</f>
        <v>44</v>
      </c>
      <c r="AE23">
        <f>'2025-26'!AE23</f>
        <v>0</v>
      </c>
    </row>
    <row r="24" spans="1:31">
      <c r="A24" s="3">
        <v>39</v>
      </c>
      <c r="B24" t="s">
        <v>41</v>
      </c>
      <c r="C24">
        <f>'2025-26'!C24</f>
        <v>5546</v>
      </c>
      <c r="D24">
        <f>'2025-26'!D24</f>
        <v>1635</v>
      </c>
      <c r="E24">
        <f>'2025-26'!E24</f>
        <v>2685.5</v>
      </c>
      <c r="F24">
        <f>'2025-26'!F24</f>
        <v>30</v>
      </c>
      <c r="G24" s="92">
        <f>Standard!H24</f>
        <v>49090.745900000002</v>
      </c>
      <c r="H24">
        <f>'2025-26'!H24</f>
        <v>27.4375</v>
      </c>
      <c r="I24">
        <f>'2025-26'!I24</f>
        <v>339</v>
      </c>
      <c r="J24">
        <f>'2025-26'!J24</f>
        <v>424.6875</v>
      </c>
      <c r="K24">
        <f>'2025-26'!K24</f>
        <v>59</v>
      </c>
      <c r="L24" s="92">
        <f>'Level 2'!R24</f>
        <v>3469</v>
      </c>
      <c r="M24" s="92">
        <f>'Level 3'!R24</f>
        <v>445</v>
      </c>
      <c r="N24" s="92">
        <f>ELL!R24</f>
        <v>9506</v>
      </c>
      <c r="O24" s="92">
        <f>Indigenous!R24</f>
        <v>2043</v>
      </c>
      <c r="P24">
        <f>'2025-26'!P24</f>
        <v>54.375</v>
      </c>
      <c r="Q24">
        <f>'2025-26'!Q24</f>
        <v>28</v>
      </c>
      <c r="R24">
        <f>'2025-26'!R24</f>
        <v>60</v>
      </c>
      <c r="S24">
        <f>'2025-26'!S24</f>
        <v>10</v>
      </c>
      <c r="T24">
        <f>'2025-26'!T24</f>
        <v>200</v>
      </c>
      <c r="U24">
        <f>'2025-26'!U24</f>
        <v>8</v>
      </c>
      <c r="V24">
        <f>'2025-26'!V24</f>
        <v>0</v>
      </c>
      <c r="W24">
        <f>'2025-26'!W24</f>
        <v>100</v>
      </c>
      <c r="X24">
        <f>'2025-26'!X24</f>
        <v>0</v>
      </c>
      <c r="Y24">
        <f>'2025-26'!Y24</f>
        <v>25</v>
      </c>
      <c r="Z24">
        <f>'2025-26'!Z24</f>
        <v>20</v>
      </c>
      <c r="AA24">
        <f>'2025-26'!AA24</f>
        <v>20</v>
      </c>
      <c r="AB24">
        <f>'2025-26'!AB24</f>
        <v>40</v>
      </c>
      <c r="AC24">
        <f>'2025-26'!AC24</f>
        <v>10</v>
      </c>
      <c r="AD24">
        <f>'2025-26'!AD24</f>
        <v>125</v>
      </c>
      <c r="AE24">
        <f>'2025-26'!AE24</f>
        <v>5</v>
      </c>
    </row>
    <row r="25" spans="1:31">
      <c r="A25" s="3">
        <v>40</v>
      </c>
      <c r="B25" t="s">
        <v>42</v>
      </c>
      <c r="C25">
        <f>'2025-26'!C25</f>
        <v>669</v>
      </c>
      <c r="D25">
        <f>'2025-26'!D25</f>
        <v>266</v>
      </c>
      <c r="E25">
        <f>'2025-26'!E25</f>
        <v>489</v>
      </c>
      <c r="F25">
        <f>'2025-26'!F25</f>
        <v>0</v>
      </c>
      <c r="G25" s="92">
        <f>Standard!H25</f>
        <v>7587.4341000000004</v>
      </c>
      <c r="H25">
        <f>'2025-26'!H25</f>
        <v>8.5</v>
      </c>
      <c r="I25">
        <f>'2025-26'!I25</f>
        <v>109</v>
      </c>
      <c r="J25">
        <f>'2025-26'!J25</f>
        <v>147.3125</v>
      </c>
      <c r="K25">
        <f>'2025-26'!K25</f>
        <v>2</v>
      </c>
      <c r="L25" s="92">
        <f>'Level 2'!R25</f>
        <v>591</v>
      </c>
      <c r="M25" s="92">
        <f>'Level 3'!R25</f>
        <v>31</v>
      </c>
      <c r="N25" s="92">
        <f>ELL!R25</f>
        <v>2254</v>
      </c>
      <c r="O25" s="92">
        <f>Indigenous!R25</f>
        <v>267</v>
      </c>
      <c r="P25">
        <f>'2025-26'!P25</f>
        <v>26.625</v>
      </c>
      <c r="Q25">
        <f>'2025-26'!Q25</f>
        <v>0.5</v>
      </c>
      <c r="R25">
        <f>'2025-26'!R25</f>
        <v>23</v>
      </c>
      <c r="S25">
        <f>'2025-26'!S25</f>
        <v>0</v>
      </c>
      <c r="T25">
        <f>'2025-26'!T25</f>
        <v>35</v>
      </c>
      <c r="U25">
        <f>'2025-26'!U25</f>
        <v>15</v>
      </c>
      <c r="V25">
        <f>'2025-26'!V25</f>
        <v>0</v>
      </c>
      <c r="W25">
        <f>'2025-26'!W25</f>
        <v>3</v>
      </c>
      <c r="X25">
        <f>'2025-26'!X25</f>
        <v>1</v>
      </c>
      <c r="Y25">
        <f>'2025-26'!Y25</f>
        <v>25</v>
      </c>
      <c r="Z25">
        <f>'2025-26'!Z25</f>
        <v>25</v>
      </c>
      <c r="AA25">
        <f>'2025-26'!AA25</f>
        <v>0</v>
      </c>
      <c r="AB25">
        <f>'2025-26'!AB25</f>
        <v>22</v>
      </c>
      <c r="AC25">
        <f>'2025-26'!AC25</f>
        <v>0</v>
      </c>
      <c r="AD25">
        <f>'2025-26'!AD25</f>
        <v>20</v>
      </c>
      <c r="AE25">
        <f>'2025-26'!AE25</f>
        <v>8</v>
      </c>
    </row>
    <row r="26" spans="1:31">
      <c r="A26" s="3">
        <v>41</v>
      </c>
      <c r="B26" t="s">
        <v>43</v>
      </c>
      <c r="C26">
        <f>'2025-26'!C26</f>
        <v>5478</v>
      </c>
      <c r="D26">
        <f>'2025-26'!D26</f>
        <v>632</v>
      </c>
      <c r="E26">
        <f>'2025-26'!E26</f>
        <v>2313</v>
      </c>
      <c r="F26">
        <f>'2025-26'!F26</f>
        <v>16</v>
      </c>
      <c r="G26" s="92">
        <f>Standard!H26</f>
        <v>26790.9499</v>
      </c>
      <c r="H26">
        <f>'2025-26'!H26</f>
        <v>1.875</v>
      </c>
      <c r="I26">
        <f>'2025-26'!I26</f>
        <v>108</v>
      </c>
      <c r="J26">
        <f>'2025-26'!J26</f>
        <v>219.125</v>
      </c>
      <c r="K26">
        <f>'2025-26'!K26</f>
        <v>34</v>
      </c>
      <c r="L26" s="92">
        <f>'Level 2'!R26</f>
        <v>1778</v>
      </c>
      <c r="M26" s="92">
        <f>'Level 3'!R26</f>
        <v>149</v>
      </c>
      <c r="N26" s="92">
        <f>ELL!R26</f>
        <v>8609</v>
      </c>
      <c r="O26" s="92">
        <f>Indigenous!R26</f>
        <v>628</v>
      </c>
      <c r="P26">
        <f>'2025-26'!P26</f>
        <v>18.6875</v>
      </c>
      <c r="Q26">
        <f>'2025-26'!Q26</f>
        <v>6.25</v>
      </c>
      <c r="R26">
        <f>'2025-26'!R26</f>
        <v>20.25</v>
      </c>
      <c r="S26">
        <f>'2025-26'!S26</f>
        <v>3</v>
      </c>
      <c r="T26">
        <f>'2025-26'!T26</f>
        <v>60</v>
      </c>
      <c r="U26">
        <f>'2025-26'!U26</f>
        <v>3</v>
      </c>
      <c r="V26">
        <f>'2025-26'!V26</f>
        <v>0</v>
      </c>
      <c r="W26">
        <f>'2025-26'!W26</f>
        <v>10</v>
      </c>
      <c r="X26">
        <f>'2025-26'!X26</f>
        <v>0</v>
      </c>
      <c r="Y26">
        <f>'2025-26'!Y26</f>
        <v>30</v>
      </c>
      <c r="Z26">
        <f>'2025-26'!Z26</f>
        <v>28</v>
      </c>
      <c r="AA26">
        <f>'2025-26'!AA26</f>
        <v>7.125</v>
      </c>
      <c r="AB26">
        <f>'2025-26'!AB26</f>
        <v>21.125</v>
      </c>
      <c r="AC26">
        <f>'2025-26'!AC26</f>
        <v>1</v>
      </c>
      <c r="AD26">
        <f>'2025-26'!AD26</f>
        <v>23</v>
      </c>
      <c r="AE26">
        <f>'2025-26'!AE26</f>
        <v>1</v>
      </c>
    </row>
    <row r="27" spans="1:31">
      <c r="A27" s="3">
        <v>42</v>
      </c>
      <c r="B27" t="s">
        <v>44</v>
      </c>
      <c r="C27">
        <f>'2025-26'!C27</f>
        <v>511</v>
      </c>
      <c r="D27">
        <f>'2025-26'!D27</f>
        <v>296</v>
      </c>
      <c r="E27">
        <f>'2025-26'!E27</f>
        <v>746</v>
      </c>
      <c r="F27">
        <f>'2025-26'!F27</f>
        <v>3</v>
      </c>
      <c r="G27" s="92">
        <f>Standard!H27</f>
        <v>15970.2196</v>
      </c>
      <c r="H27">
        <f>'2025-26'!H27</f>
        <v>5.25</v>
      </c>
      <c r="I27">
        <f>'2025-26'!I27</f>
        <v>273</v>
      </c>
      <c r="J27">
        <f>'2025-26'!J27</f>
        <v>11.875</v>
      </c>
      <c r="K27">
        <f>'2025-26'!K27</f>
        <v>13</v>
      </c>
      <c r="L27" s="92">
        <f>'Level 2'!R27</f>
        <v>1464</v>
      </c>
      <c r="M27" s="92">
        <f>'Level 3'!R27</f>
        <v>440</v>
      </c>
      <c r="N27" s="92">
        <f>ELL!R27</f>
        <v>2209</v>
      </c>
      <c r="O27" s="92">
        <f>Indigenous!R27</f>
        <v>1402</v>
      </c>
      <c r="P27">
        <f>'2025-26'!P27</f>
        <v>20.25</v>
      </c>
      <c r="Q27">
        <f>'2025-26'!Q27</f>
        <v>2</v>
      </c>
      <c r="R27">
        <f>'2025-26'!R27</f>
        <v>25</v>
      </c>
      <c r="S27">
        <f>'2025-26'!S27</f>
        <v>0</v>
      </c>
      <c r="T27">
        <f>'2025-26'!T27</f>
        <v>20</v>
      </c>
      <c r="U27">
        <f>'2025-26'!U27</f>
        <v>5</v>
      </c>
      <c r="V27">
        <f>'2025-26'!V27</f>
        <v>0</v>
      </c>
      <c r="W27">
        <f>'2025-26'!W27</f>
        <v>20</v>
      </c>
      <c r="X27">
        <f>'2025-26'!X27</f>
        <v>13</v>
      </c>
      <c r="Y27">
        <f>'2025-26'!Y27</f>
        <v>0</v>
      </c>
      <c r="Z27">
        <f>'2025-26'!Z27</f>
        <v>0</v>
      </c>
      <c r="AA27">
        <f>'2025-26'!AA27</f>
        <v>2</v>
      </c>
      <c r="AB27">
        <f>'2025-26'!AB27</f>
        <v>30</v>
      </c>
      <c r="AC27">
        <f>'2025-26'!AC27</f>
        <v>0</v>
      </c>
      <c r="AD27">
        <f>'2025-26'!AD27</f>
        <v>10</v>
      </c>
      <c r="AE27">
        <f>'2025-26'!AE27</f>
        <v>2</v>
      </c>
    </row>
    <row r="28" spans="1:31">
      <c r="A28" s="3">
        <v>43</v>
      </c>
      <c r="B28" t="s">
        <v>45</v>
      </c>
      <c r="C28">
        <f>'2025-26'!C28</f>
        <v>3505</v>
      </c>
      <c r="D28">
        <f>'2025-26'!D28</f>
        <v>571.5</v>
      </c>
      <c r="E28">
        <f>'2025-26'!E28</f>
        <v>1349</v>
      </c>
      <c r="F28">
        <f>'2025-26'!F28</f>
        <v>0</v>
      </c>
      <c r="G28" s="92">
        <f>Standard!H28</f>
        <v>31775.693299999999</v>
      </c>
      <c r="H28">
        <f>'2025-26'!H28</f>
        <v>3.5625</v>
      </c>
      <c r="I28">
        <f>'2025-26'!I28</f>
        <v>284</v>
      </c>
      <c r="J28">
        <f>'2025-26'!J28</f>
        <v>262.3125</v>
      </c>
      <c r="K28">
        <f>'2025-26'!K28</f>
        <v>24</v>
      </c>
      <c r="L28" s="92">
        <f>'Level 2'!R28</f>
        <v>1988</v>
      </c>
      <c r="M28" s="92">
        <f>'Level 3'!R28</f>
        <v>325</v>
      </c>
      <c r="N28" s="92">
        <f>ELL!R28</f>
        <v>6963</v>
      </c>
      <c r="O28" s="92">
        <f>Indigenous!R28</f>
        <v>1238</v>
      </c>
      <c r="P28">
        <f>'2025-26'!P28</f>
        <v>73.406300000000002</v>
      </c>
      <c r="Q28">
        <f>'2025-26'!Q28</f>
        <v>7.5</v>
      </c>
      <c r="R28">
        <f>'2025-26'!R28</f>
        <v>65</v>
      </c>
      <c r="S28">
        <f>'2025-26'!S28</f>
        <v>0</v>
      </c>
      <c r="T28">
        <f>'2025-26'!T28</f>
        <v>360</v>
      </c>
      <c r="U28">
        <f>'2025-26'!U28</f>
        <v>3</v>
      </c>
      <c r="V28">
        <f>'2025-26'!V28</f>
        <v>0</v>
      </c>
      <c r="W28">
        <f>'2025-26'!W28</f>
        <v>10</v>
      </c>
      <c r="X28">
        <f>'2025-26'!X28</f>
        <v>0</v>
      </c>
      <c r="Y28">
        <f>'2025-26'!Y28</f>
        <v>10</v>
      </c>
      <c r="Z28">
        <f>'2025-26'!Z28</f>
        <v>10</v>
      </c>
      <c r="AA28">
        <f>'2025-26'!AA28</f>
        <v>10</v>
      </c>
      <c r="AB28">
        <f>'2025-26'!AB28</f>
        <v>45</v>
      </c>
      <c r="AC28">
        <f>'2025-26'!AC28</f>
        <v>0</v>
      </c>
      <c r="AD28">
        <f>'2025-26'!AD28</f>
        <v>50</v>
      </c>
      <c r="AE28">
        <f>'2025-26'!AE28</f>
        <v>2</v>
      </c>
    </row>
    <row r="29" spans="1:31">
      <c r="A29" s="3">
        <v>44</v>
      </c>
      <c r="B29" t="s">
        <v>46</v>
      </c>
      <c r="C29">
        <f>'2025-26'!C29</f>
        <v>334</v>
      </c>
      <c r="D29">
        <f>'2025-26'!D29</f>
        <v>126</v>
      </c>
      <c r="E29">
        <f>'2025-26'!E29</f>
        <v>707</v>
      </c>
      <c r="F29">
        <f>'2025-26'!F29</f>
        <v>11</v>
      </c>
      <c r="G29" s="92">
        <f>Standard!H29</f>
        <v>16113.3609</v>
      </c>
      <c r="H29">
        <f>'2025-26'!H29</f>
        <v>0.375</v>
      </c>
      <c r="I29">
        <f>'2025-26'!I29</f>
        <v>191</v>
      </c>
      <c r="J29">
        <f>'2025-26'!J29</f>
        <v>74.25</v>
      </c>
      <c r="K29">
        <f>'2025-26'!K29</f>
        <v>14</v>
      </c>
      <c r="L29" s="92">
        <f>'Level 2'!R29</f>
        <v>988</v>
      </c>
      <c r="M29" s="92">
        <f>'Level 3'!R29</f>
        <v>200</v>
      </c>
      <c r="N29" s="92">
        <f>ELL!R29</f>
        <v>1933</v>
      </c>
      <c r="O29" s="92">
        <f>Indigenous!R29</f>
        <v>604</v>
      </c>
      <c r="P29">
        <f>'2025-26'!P29</f>
        <v>1.875</v>
      </c>
      <c r="Q29">
        <f>'2025-26'!Q29</f>
        <v>0</v>
      </c>
      <c r="R29">
        <f>'2025-26'!R29</f>
        <v>0.375</v>
      </c>
      <c r="S29">
        <f>'2025-26'!S29</f>
        <v>0</v>
      </c>
      <c r="T29">
        <f>'2025-26'!T29</f>
        <v>20</v>
      </c>
      <c r="U29">
        <f>'2025-26'!U29</f>
        <v>0</v>
      </c>
      <c r="V29">
        <f>'2025-26'!V29</f>
        <v>0</v>
      </c>
      <c r="W29">
        <f>'2025-26'!W29</f>
        <v>0</v>
      </c>
      <c r="X29">
        <f>'2025-26'!X29</f>
        <v>0</v>
      </c>
      <c r="Y29">
        <f>'2025-26'!Y29</f>
        <v>2</v>
      </c>
      <c r="Z29">
        <f>'2025-26'!Z29</f>
        <v>2</v>
      </c>
      <c r="AA29">
        <f>'2025-26'!AA29</f>
        <v>0</v>
      </c>
      <c r="AB29">
        <f>'2025-26'!AB29</f>
        <v>0</v>
      </c>
      <c r="AC29">
        <f>'2025-26'!AC29</f>
        <v>0</v>
      </c>
      <c r="AD29">
        <f>'2025-26'!AD29</f>
        <v>5</v>
      </c>
      <c r="AE29">
        <f>'2025-26'!AE29</f>
        <v>0</v>
      </c>
    </row>
    <row r="30" spans="1:31">
      <c r="A30" s="3">
        <v>45</v>
      </c>
      <c r="B30" t="s">
        <v>47</v>
      </c>
      <c r="C30">
        <f>'2025-26'!C30</f>
        <v>717</v>
      </c>
      <c r="D30">
        <f>'2025-26'!D30</f>
        <v>319</v>
      </c>
      <c r="E30">
        <f>'2025-26'!E30</f>
        <v>320</v>
      </c>
      <c r="F30">
        <f>'2025-26'!F30</f>
        <v>0</v>
      </c>
      <c r="G30" s="92">
        <f>Standard!H30</f>
        <v>6981.6441999999997</v>
      </c>
      <c r="H30">
        <f>'2025-26'!H30</f>
        <v>0</v>
      </c>
      <c r="I30">
        <f>'2025-26'!I30</f>
        <v>32</v>
      </c>
      <c r="J30">
        <f>'2025-26'!J30</f>
        <v>0</v>
      </c>
      <c r="K30">
        <f>'2025-26'!K30</f>
        <v>8</v>
      </c>
      <c r="L30" s="92">
        <f>'Level 2'!R30</f>
        <v>303</v>
      </c>
      <c r="M30" s="92">
        <f>'Level 3'!R30</f>
        <v>47</v>
      </c>
      <c r="N30" s="92">
        <f>ELL!R30</f>
        <v>1603</v>
      </c>
      <c r="O30" s="92">
        <f>Indigenous!R30</f>
        <v>123</v>
      </c>
      <c r="P30">
        <f>'2025-26'!P30</f>
        <v>0</v>
      </c>
      <c r="Q30">
        <f>'2025-26'!Q30</f>
        <v>0</v>
      </c>
      <c r="R30">
        <f>'2025-26'!R30</f>
        <v>0</v>
      </c>
      <c r="S30">
        <f>'2025-26'!S30</f>
        <v>0</v>
      </c>
      <c r="T30">
        <f>'2025-26'!T30</f>
        <v>0</v>
      </c>
      <c r="U30">
        <f>'2025-26'!U30</f>
        <v>0</v>
      </c>
      <c r="V30">
        <f>'2025-26'!V30</f>
        <v>0</v>
      </c>
      <c r="W30">
        <f>'2025-26'!W30</f>
        <v>6</v>
      </c>
      <c r="X30">
        <f>'2025-26'!X30</f>
        <v>2</v>
      </c>
      <c r="Y30">
        <f>'2025-26'!Y30</f>
        <v>0</v>
      </c>
      <c r="Z30">
        <f>'2025-26'!Z30</f>
        <v>0</v>
      </c>
      <c r="AA30">
        <f>'2025-26'!AA30</f>
        <v>0</v>
      </c>
      <c r="AB30">
        <f>'2025-26'!AB30</f>
        <v>0</v>
      </c>
      <c r="AC30">
        <f>'2025-26'!AC30</f>
        <v>0</v>
      </c>
      <c r="AD30">
        <f>'2025-26'!AD30</f>
        <v>0</v>
      </c>
      <c r="AE30">
        <f>'2025-26'!AE30</f>
        <v>0</v>
      </c>
    </row>
    <row r="31" spans="1:31">
      <c r="A31" s="3">
        <v>46</v>
      </c>
      <c r="B31" t="s">
        <v>48</v>
      </c>
      <c r="C31">
        <f>'2025-26'!C31</f>
        <v>0</v>
      </c>
      <c r="D31">
        <f>'2025-26'!D31</f>
        <v>0</v>
      </c>
      <c r="E31">
        <f>'2025-26'!E31</f>
        <v>0</v>
      </c>
      <c r="F31">
        <f>'2025-26'!F31</f>
        <v>0</v>
      </c>
      <c r="G31" s="92">
        <f>Standard!H31</f>
        <v>3206.4789000000001</v>
      </c>
      <c r="H31">
        <f>'2025-26'!H31</f>
        <v>0.5</v>
      </c>
      <c r="I31">
        <f>'2025-26'!I31</f>
        <v>127</v>
      </c>
      <c r="J31">
        <f>'2025-26'!J31</f>
        <v>60.875</v>
      </c>
      <c r="K31">
        <f>'2025-26'!K31</f>
        <v>8</v>
      </c>
      <c r="L31" s="92">
        <f>'Level 2'!R31</f>
        <v>305</v>
      </c>
      <c r="M31" s="92">
        <f>'Level 3'!R31</f>
        <v>310</v>
      </c>
      <c r="N31" s="92">
        <f>ELL!R31</f>
        <v>143</v>
      </c>
      <c r="O31" s="92">
        <f>Indigenous!R31</f>
        <v>671</v>
      </c>
      <c r="P31">
        <f>'2025-26'!P31</f>
        <v>1.625</v>
      </c>
      <c r="Q31">
        <f>'2025-26'!Q31</f>
        <v>0</v>
      </c>
      <c r="R31">
        <f>'2025-26'!R31</f>
        <v>0</v>
      </c>
      <c r="S31">
        <f>'2025-26'!S31</f>
        <v>0</v>
      </c>
      <c r="T31">
        <f>'2025-26'!T31</f>
        <v>12</v>
      </c>
      <c r="U31">
        <f>'2025-26'!U31</f>
        <v>0</v>
      </c>
      <c r="V31">
        <f>'2025-26'!V31</f>
        <v>0</v>
      </c>
      <c r="W31">
        <f>'2025-26'!W31</f>
        <v>0</v>
      </c>
      <c r="X31">
        <f>'2025-26'!X31</f>
        <v>0</v>
      </c>
      <c r="Y31">
        <f>'2025-26'!Y31</f>
        <v>0</v>
      </c>
      <c r="Z31">
        <f>'2025-26'!Z31</f>
        <v>0</v>
      </c>
      <c r="AA31">
        <f>'2025-26'!AA31</f>
        <v>0</v>
      </c>
      <c r="AB31">
        <f>'2025-26'!AB31</f>
        <v>0</v>
      </c>
      <c r="AC31">
        <f>'2025-26'!AC31</f>
        <v>0</v>
      </c>
      <c r="AD31">
        <f>'2025-26'!AD31</f>
        <v>8</v>
      </c>
      <c r="AE31">
        <f>'2025-26'!AE31</f>
        <v>0</v>
      </c>
    </row>
    <row r="32" spans="1:31">
      <c r="A32" s="3">
        <v>47</v>
      </c>
      <c r="B32" t="s">
        <v>49</v>
      </c>
      <c r="C32">
        <f>'2025-26'!C32</f>
        <v>85</v>
      </c>
      <c r="D32">
        <f>'2025-26'!D32</f>
        <v>10</v>
      </c>
      <c r="E32">
        <f>'2025-26'!E32</f>
        <v>14</v>
      </c>
      <c r="F32">
        <f>'2025-26'!F32</f>
        <v>20</v>
      </c>
      <c r="G32" s="92">
        <f>Standard!H32</f>
        <v>1988.2954999999999</v>
      </c>
      <c r="H32">
        <f>'2025-26'!H32</f>
        <v>0</v>
      </c>
      <c r="I32">
        <f>'2025-26'!I32</f>
        <v>16</v>
      </c>
      <c r="J32">
        <f>'2025-26'!J32</f>
        <v>991.875</v>
      </c>
      <c r="K32">
        <f>'2025-26'!K32</f>
        <v>7</v>
      </c>
      <c r="L32" s="92">
        <f>'Level 2'!R32</f>
        <v>402</v>
      </c>
      <c r="M32" s="92">
        <f>'Level 3'!R32</f>
        <v>160</v>
      </c>
      <c r="N32" s="92">
        <f>ELL!R32</f>
        <v>28</v>
      </c>
      <c r="O32" s="92">
        <f>Indigenous!R32</f>
        <v>544</v>
      </c>
      <c r="P32">
        <f>'2025-26'!P32</f>
        <v>3.5</v>
      </c>
      <c r="Q32">
        <f>'2025-26'!Q32</f>
        <v>0</v>
      </c>
      <c r="R32">
        <f>'2025-26'!R32</f>
        <v>0</v>
      </c>
      <c r="S32">
        <f>'2025-26'!S32</f>
        <v>30</v>
      </c>
      <c r="T32">
        <f>'2025-26'!T32</f>
        <v>40</v>
      </c>
      <c r="U32">
        <f>'2025-26'!U32</f>
        <v>0</v>
      </c>
      <c r="V32">
        <f>'2025-26'!V32</f>
        <v>0</v>
      </c>
      <c r="W32">
        <f>'2025-26'!W32</f>
        <v>5</v>
      </c>
      <c r="X32">
        <f>'2025-26'!X32</f>
        <v>5</v>
      </c>
      <c r="Y32">
        <f>'2025-26'!Y32</f>
        <v>0</v>
      </c>
      <c r="Z32">
        <f>'2025-26'!Z32</f>
        <v>0</v>
      </c>
      <c r="AA32">
        <f>'2025-26'!AA32</f>
        <v>0</v>
      </c>
      <c r="AB32">
        <f>'2025-26'!AB32</f>
        <v>0</v>
      </c>
      <c r="AC32">
        <f>'2025-26'!AC32</f>
        <v>0</v>
      </c>
      <c r="AD32">
        <f>'2025-26'!AD32</f>
        <v>10</v>
      </c>
      <c r="AE32">
        <f>'2025-26'!AE32</f>
        <v>0</v>
      </c>
    </row>
    <row r="33" spans="1:31">
      <c r="A33" s="3">
        <v>48</v>
      </c>
      <c r="B33" t="s">
        <v>50</v>
      </c>
      <c r="C33">
        <f>'2025-26'!C33</f>
        <v>0</v>
      </c>
      <c r="D33">
        <f>'2025-26'!D33</f>
        <v>0</v>
      </c>
      <c r="E33">
        <f>'2025-26'!E33</f>
        <v>0</v>
      </c>
      <c r="F33">
        <f>'2025-26'!F33</f>
        <v>0</v>
      </c>
      <c r="G33" s="92">
        <f>Standard!H33</f>
        <v>5163.6418000000003</v>
      </c>
      <c r="H33">
        <f>'2025-26'!H33</f>
        <v>0</v>
      </c>
      <c r="I33">
        <f>'2025-26'!I33</f>
        <v>25</v>
      </c>
      <c r="J33">
        <f>'2025-26'!J33</f>
        <v>12.6875</v>
      </c>
      <c r="K33">
        <f>'2025-26'!K33</f>
        <v>0</v>
      </c>
      <c r="L33" s="92">
        <f>'Level 2'!R33</f>
        <v>371</v>
      </c>
      <c r="M33" s="92">
        <f>'Level 3'!R33</f>
        <v>263</v>
      </c>
      <c r="N33" s="92">
        <f>ELL!R33</f>
        <v>410</v>
      </c>
      <c r="O33" s="92">
        <f>Indigenous!R33</f>
        <v>517</v>
      </c>
      <c r="P33">
        <f>'2025-26'!P33</f>
        <v>0.625</v>
      </c>
      <c r="Q33">
        <f>'2025-26'!Q33</f>
        <v>0</v>
      </c>
      <c r="R33">
        <f>'2025-26'!R33</f>
        <v>0</v>
      </c>
      <c r="S33">
        <f>'2025-26'!S33</f>
        <v>0</v>
      </c>
      <c r="T33">
        <f>'2025-26'!T33</f>
        <v>32.436999999999998</v>
      </c>
      <c r="U33">
        <f>'2025-26'!U33</f>
        <v>0</v>
      </c>
      <c r="V33">
        <f>'2025-26'!V33</f>
        <v>0</v>
      </c>
      <c r="W33">
        <f>'2025-26'!W33</f>
        <v>0</v>
      </c>
      <c r="X33">
        <f>'2025-26'!X33</f>
        <v>0</v>
      </c>
      <c r="Y33">
        <f>'2025-26'!Y33</f>
        <v>0</v>
      </c>
      <c r="Z33">
        <f>'2025-26'!Z33</f>
        <v>0</v>
      </c>
      <c r="AA33">
        <f>'2025-26'!AA33</f>
        <v>0</v>
      </c>
      <c r="AB33">
        <f>'2025-26'!AB33</f>
        <v>0</v>
      </c>
      <c r="AC33">
        <f>'2025-26'!AC33</f>
        <v>0</v>
      </c>
      <c r="AD33">
        <f>'2025-26'!AD33</f>
        <v>17.25</v>
      </c>
      <c r="AE33">
        <f>'2025-26'!AE33</f>
        <v>0</v>
      </c>
    </row>
    <row r="34" spans="1:31">
      <c r="A34" s="3">
        <v>49</v>
      </c>
      <c r="B34" t="s">
        <v>51</v>
      </c>
      <c r="C34">
        <f>'2025-26'!C34</f>
        <v>0</v>
      </c>
      <c r="D34">
        <f>'2025-26'!D34</f>
        <v>0</v>
      </c>
      <c r="E34">
        <f>'2025-26'!E34</f>
        <v>0</v>
      </c>
      <c r="F34">
        <f>'2025-26'!F34</f>
        <v>0</v>
      </c>
      <c r="G34" s="92">
        <f>Standard!H34</f>
        <v>198.01609999999999</v>
      </c>
      <c r="H34">
        <f>'2025-26'!H34</f>
        <v>0</v>
      </c>
      <c r="I34">
        <f>'2025-26'!I34</f>
        <v>0</v>
      </c>
      <c r="J34">
        <f>'2025-26'!J34</f>
        <v>0</v>
      </c>
      <c r="K34">
        <f>'2025-26'!K34</f>
        <v>0</v>
      </c>
      <c r="L34" s="92">
        <f>'Level 2'!R34</f>
        <v>12</v>
      </c>
      <c r="M34" s="92">
        <f>'Level 3'!R34</f>
        <v>1</v>
      </c>
      <c r="N34" s="92">
        <f>ELL!R34</f>
        <v>0</v>
      </c>
      <c r="O34" s="92">
        <f>Indigenous!R34</f>
        <v>104</v>
      </c>
      <c r="P34">
        <f>'2025-26'!P34</f>
        <v>0</v>
      </c>
      <c r="Q34">
        <f>'2025-26'!Q34</f>
        <v>0</v>
      </c>
      <c r="R34">
        <f>'2025-26'!R34</f>
        <v>0</v>
      </c>
      <c r="S34">
        <f>'2025-26'!S34</f>
        <v>0</v>
      </c>
      <c r="T34">
        <f>'2025-26'!T34</f>
        <v>0</v>
      </c>
      <c r="U34">
        <f>'2025-26'!U34</f>
        <v>0</v>
      </c>
      <c r="V34">
        <f>'2025-26'!V34</f>
        <v>0</v>
      </c>
      <c r="W34">
        <f>'2025-26'!W34</f>
        <v>0</v>
      </c>
      <c r="X34">
        <f>'2025-26'!X34</f>
        <v>0</v>
      </c>
      <c r="Y34">
        <f>'2025-26'!Y34</f>
        <v>0</v>
      </c>
      <c r="Z34">
        <f>'2025-26'!Z34</f>
        <v>0</v>
      </c>
      <c r="AA34">
        <f>'2025-26'!AA34</f>
        <v>0</v>
      </c>
      <c r="AB34">
        <f>'2025-26'!AB34</f>
        <v>0</v>
      </c>
      <c r="AC34">
        <f>'2025-26'!AC34</f>
        <v>0</v>
      </c>
      <c r="AD34">
        <f>'2025-26'!AD34</f>
        <v>0</v>
      </c>
      <c r="AE34">
        <f>'2025-26'!AE34</f>
        <v>0</v>
      </c>
    </row>
    <row r="35" spans="1:31">
      <c r="A35" s="3">
        <v>50</v>
      </c>
      <c r="B35" t="s">
        <v>52</v>
      </c>
      <c r="C35">
        <f>'2025-26'!C35</f>
        <v>0</v>
      </c>
      <c r="D35">
        <f>'2025-26'!D35</f>
        <v>0</v>
      </c>
      <c r="E35">
        <f>'2025-26'!E35</f>
        <v>0</v>
      </c>
      <c r="F35">
        <f>'2025-26'!F35</f>
        <v>0</v>
      </c>
      <c r="G35" s="92">
        <f>Standard!H35</f>
        <v>474.34160000000003</v>
      </c>
      <c r="H35">
        <f>'2025-26'!H35</f>
        <v>0</v>
      </c>
      <c r="I35">
        <f>'2025-26'!I35</f>
        <v>0</v>
      </c>
      <c r="J35">
        <f>'2025-26'!J35</f>
        <v>0</v>
      </c>
      <c r="K35">
        <f>'2025-26'!K35</f>
        <v>1</v>
      </c>
      <c r="L35" s="92">
        <f>'Level 2'!R35</f>
        <v>42</v>
      </c>
      <c r="M35" s="92">
        <f>'Level 3'!R35</f>
        <v>9</v>
      </c>
      <c r="N35" s="92">
        <f>ELL!R35</f>
        <v>86</v>
      </c>
      <c r="O35" s="92">
        <f>Indigenous!R35</f>
        <v>318</v>
      </c>
      <c r="P35">
        <f>'2025-26'!P35</f>
        <v>0</v>
      </c>
      <c r="Q35">
        <f>'2025-26'!Q35</f>
        <v>0</v>
      </c>
      <c r="R35">
        <f>'2025-26'!R35</f>
        <v>0</v>
      </c>
      <c r="S35">
        <f>'2025-26'!S35</f>
        <v>0</v>
      </c>
      <c r="T35">
        <f>'2025-26'!T35</f>
        <v>0</v>
      </c>
      <c r="U35">
        <f>'2025-26'!U35</f>
        <v>0</v>
      </c>
      <c r="V35">
        <f>'2025-26'!V35</f>
        <v>0</v>
      </c>
      <c r="W35">
        <f>'2025-26'!W35</f>
        <v>0</v>
      </c>
      <c r="X35">
        <f>'2025-26'!X35</f>
        <v>0</v>
      </c>
      <c r="Y35">
        <f>'2025-26'!Y35</f>
        <v>0</v>
      </c>
      <c r="Z35">
        <f>'2025-26'!Z35</f>
        <v>0</v>
      </c>
      <c r="AA35">
        <f>'2025-26'!AA35</f>
        <v>0</v>
      </c>
      <c r="AB35">
        <f>'2025-26'!AB35</f>
        <v>0</v>
      </c>
      <c r="AC35">
        <f>'2025-26'!AC35</f>
        <v>0</v>
      </c>
      <c r="AD35">
        <f>'2025-26'!AD35</f>
        <v>0</v>
      </c>
      <c r="AE35">
        <f>'2025-26'!AE35</f>
        <v>0</v>
      </c>
    </row>
    <row r="36" spans="1:31">
      <c r="A36" s="3">
        <v>51</v>
      </c>
      <c r="B36" t="s">
        <v>53</v>
      </c>
      <c r="C36">
        <f>'2025-26'!C36</f>
        <v>0</v>
      </c>
      <c r="D36">
        <f>'2025-26'!D36</f>
        <v>0</v>
      </c>
      <c r="E36">
        <f>'2025-26'!E36</f>
        <v>0</v>
      </c>
      <c r="F36">
        <f>'2025-26'!F36</f>
        <v>0</v>
      </c>
      <c r="G36" s="92">
        <f>Standard!H36</f>
        <v>1227.6682000000001</v>
      </c>
      <c r="H36">
        <f>'2025-26'!H36</f>
        <v>0</v>
      </c>
      <c r="I36">
        <f>'2025-26'!I36</f>
        <v>20</v>
      </c>
      <c r="J36">
        <f>'2025-26'!J36</f>
        <v>0</v>
      </c>
      <c r="K36">
        <f>'2025-26'!K36</f>
        <v>1</v>
      </c>
      <c r="L36" s="92">
        <f>'Level 2'!R36</f>
        <v>109</v>
      </c>
      <c r="M36" s="92">
        <f>'Level 3'!R36</f>
        <v>14</v>
      </c>
      <c r="N36" s="92">
        <f>ELL!R36</f>
        <v>49</v>
      </c>
      <c r="O36" s="92">
        <f>Indigenous!R36</f>
        <v>363</v>
      </c>
      <c r="P36">
        <f>'2025-26'!P36</f>
        <v>1.875</v>
      </c>
      <c r="Q36">
        <f>'2025-26'!Q36</f>
        <v>0</v>
      </c>
      <c r="R36">
        <f>'2025-26'!R36</f>
        <v>0</v>
      </c>
      <c r="S36">
        <f>'2025-26'!S36</f>
        <v>0</v>
      </c>
      <c r="T36">
        <f>'2025-26'!T36</f>
        <v>0</v>
      </c>
      <c r="U36">
        <f>'2025-26'!U36</f>
        <v>0</v>
      </c>
      <c r="V36">
        <f>'2025-26'!V36</f>
        <v>0</v>
      </c>
      <c r="W36">
        <f>'2025-26'!W36</f>
        <v>0</v>
      </c>
      <c r="X36">
        <f>'2025-26'!X36</f>
        <v>0</v>
      </c>
      <c r="Y36">
        <f>'2025-26'!Y36</f>
        <v>0</v>
      </c>
      <c r="Z36">
        <f>'2025-26'!Z36</f>
        <v>0</v>
      </c>
      <c r="AA36">
        <f>'2025-26'!AA36</f>
        <v>0</v>
      </c>
      <c r="AB36">
        <f>'2025-26'!AB36</f>
        <v>0</v>
      </c>
      <c r="AC36">
        <f>'2025-26'!AC36</f>
        <v>0</v>
      </c>
      <c r="AD36">
        <f>'2025-26'!AD36</f>
        <v>0</v>
      </c>
      <c r="AE36">
        <f>'2025-26'!AE36</f>
        <v>0</v>
      </c>
    </row>
    <row r="37" spans="1:31">
      <c r="A37" s="3">
        <v>52</v>
      </c>
      <c r="B37" t="s">
        <v>54</v>
      </c>
      <c r="C37">
        <f>'2025-26'!C37</f>
        <v>0</v>
      </c>
      <c r="D37">
        <f>'2025-26'!D37</f>
        <v>0</v>
      </c>
      <c r="E37">
        <f>'2025-26'!E37</f>
        <v>0</v>
      </c>
      <c r="F37">
        <f>'2025-26'!F37</f>
        <v>0</v>
      </c>
      <c r="G37" s="92">
        <f>Standard!H37</f>
        <v>1728.6735000000001</v>
      </c>
      <c r="H37">
        <f>'2025-26'!H37</f>
        <v>0</v>
      </c>
      <c r="I37">
        <f>'2025-26'!I37</f>
        <v>37</v>
      </c>
      <c r="J37">
        <f>'2025-26'!J37</f>
        <v>0</v>
      </c>
      <c r="K37">
        <f>'2025-26'!K37</f>
        <v>3</v>
      </c>
      <c r="L37" s="92">
        <f>'Level 2'!R37</f>
        <v>135</v>
      </c>
      <c r="M37" s="92">
        <f>'Level 3'!R37</f>
        <v>27</v>
      </c>
      <c r="N37" s="92">
        <f>ELL!R37</f>
        <v>107</v>
      </c>
      <c r="O37" s="92">
        <f>Indigenous!R37</f>
        <v>1100</v>
      </c>
      <c r="P37">
        <f>'2025-26'!P37</f>
        <v>1.875</v>
      </c>
      <c r="Q37">
        <f>'2025-26'!Q37</f>
        <v>0</v>
      </c>
      <c r="R37">
        <f>'2025-26'!R37</f>
        <v>0</v>
      </c>
      <c r="S37">
        <f>'2025-26'!S37</f>
        <v>0</v>
      </c>
      <c r="T37">
        <f>'2025-26'!T37</f>
        <v>0</v>
      </c>
      <c r="U37">
        <f>'2025-26'!U37</f>
        <v>0</v>
      </c>
      <c r="V37">
        <f>'2025-26'!V37</f>
        <v>0</v>
      </c>
      <c r="W37">
        <f>'2025-26'!W37</f>
        <v>0</v>
      </c>
      <c r="X37">
        <f>'2025-26'!X37</f>
        <v>0</v>
      </c>
      <c r="Y37">
        <f>'2025-26'!Y37</f>
        <v>1</v>
      </c>
      <c r="Z37">
        <f>'2025-26'!Z37</f>
        <v>0</v>
      </c>
      <c r="AA37">
        <f>'2025-26'!AA37</f>
        <v>0</v>
      </c>
      <c r="AB37">
        <f>'2025-26'!AB37</f>
        <v>0</v>
      </c>
      <c r="AC37">
        <f>'2025-26'!AC37</f>
        <v>0</v>
      </c>
      <c r="AD37">
        <f>'2025-26'!AD37</f>
        <v>0</v>
      </c>
      <c r="AE37">
        <f>'2025-26'!AE37</f>
        <v>0</v>
      </c>
    </row>
    <row r="38" spans="1:31">
      <c r="A38" s="3">
        <v>53</v>
      </c>
      <c r="B38" t="s">
        <v>55</v>
      </c>
      <c r="C38">
        <f>'2025-26'!C38</f>
        <v>194</v>
      </c>
      <c r="D38">
        <f>'2025-26'!D38</f>
        <v>0</v>
      </c>
      <c r="E38">
        <f>'2025-26'!E38</f>
        <v>0</v>
      </c>
      <c r="F38">
        <f>'2025-26'!F38</f>
        <v>0</v>
      </c>
      <c r="G38" s="92">
        <f>Standard!H38</f>
        <v>2189.5029</v>
      </c>
      <c r="H38">
        <f>'2025-26'!H38</f>
        <v>0</v>
      </c>
      <c r="I38">
        <f>'2025-26'!I38</f>
        <v>19</v>
      </c>
      <c r="J38">
        <f>'2025-26'!J38</f>
        <v>36.6875</v>
      </c>
      <c r="K38">
        <f>'2025-26'!K38</f>
        <v>1</v>
      </c>
      <c r="L38" s="92">
        <f>'Level 2'!R38</f>
        <v>226</v>
      </c>
      <c r="M38" s="92">
        <f>'Level 3'!R38</f>
        <v>72</v>
      </c>
      <c r="N38" s="92">
        <f>ELL!R38</f>
        <v>165</v>
      </c>
      <c r="O38" s="92">
        <f>Indigenous!R38</f>
        <v>477</v>
      </c>
      <c r="P38">
        <f>'2025-26'!P38</f>
        <v>6.375</v>
      </c>
      <c r="Q38">
        <f>'2025-26'!Q38</f>
        <v>0</v>
      </c>
      <c r="R38">
        <f>'2025-26'!R38</f>
        <v>1.75</v>
      </c>
      <c r="S38">
        <f>'2025-26'!S38</f>
        <v>0</v>
      </c>
      <c r="T38">
        <f>'2025-26'!T38</f>
        <v>12</v>
      </c>
      <c r="U38">
        <f>'2025-26'!U38</f>
        <v>2</v>
      </c>
      <c r="V38">
        <f>'2025-26'!V38</f>
        <v>0</v>
      </c>
      <c r="W38">
        <f>'2025-26'!W38</f>
        <v>5</v>
      </c>
      <c r="X38">
        <f>'2025-26'!X38</f>
        <v>5</v>
      </c>
      <c r="Y38">
        <f>'2025-26'!Y38</f>
        <v>0</v>
      </c>
      <c r="Z38">
        <f>'2025-26'!Z38</f>
        <v>0</v>
      </c>
      <c r="AA38">
        <f>'2025-26'!AA38</f>
        <v>0</v>
      </c>
      <c r="AB38">
        <f>'2025-26'!AB38</f>
        <v>2</v>
      </c>
      <c r="AC38">
        <f>'2025-26'!AC38</f>
        <v>0</v>
      </c>
      <c r="AD38">
        <f>'2025-26'!AD38</f>
        <v>1</v>
      </c>
      <c r="AE38">
        <f>'2025-26'!AE38</f>
        <v>0</v>
      </c>
    </row>
    <row r="39" spans="1:31">
      <c r="A39" s="3">
        <v>54</v>
      </c>
      <c r="B39" t="s">
        <v>56</v>
      </c>
      <c r="C39">
        <f>'2025-26'!C39</f>
        <v>0</v>
      </c>
      <c r="D39">
        <f>'2025-26'!D39</f>
        <v>0</v>
      </c>
      <c r="E39">
        <f>'2025-26'!E39</f>
        <v>0</v>
      </c>
      <c r="F39">
        <f>'2025-26'!F39</f>
        <v>8</v>
      </c>
      <c r="G39" s="92">
        <f>Standard!H39</f>
        <v>1719.3363999999999</v>
      </c>
      <c r="H39">
        <f>'2025-26'!H39</f>
        <v>0</v>
      </c>
      <c r="I39">
        <f>'2025-26'!I39</f>
        <v>32</v>
      </c>
      <c r="J39">
        <f>'2025-26'!J39</f>
        <v>16.875</v>
      </c>
      <c r="K39">
        <f>'2025-26'!K39</f>
        <v>0</v>
      </c>
      <c r="L39" s="92">
        <f>'Level 2'!R39</f>
        <v>130</v>
      </c>
      <c r="M39" s="92">
        <f>'Level 3'!R39</f>
        <v>1</v>
      </c>
      <c r="N39" s="92">
        <f>ELL!R39</f>
        <v>0</v>
      </c>
      <c r="O39" s="92">
        <f>Indigenous!R39</f>
        <v>503</v>
      </c>
      <c r="P39">
        <f>'2025-26'!P39</f>
        <v>0.5</v>
      </c>
      <c r="Q39">
        <f>'2025-26'!Q39</f>
        <v>0</v>
      </c>
      <c r="R39">
        <f>'2025-26'!R39</f>
        <v>0</v>
      </c>
      <c r="S39">
        <f>'2025-26'!S39</f>
        <v>1</v>
      </c>
      <c r="T39">
        <f>'2025-26'!T39</f>
        <v>17</v>
      </c>
      <c r="U39">
        <f>'2025-26'!U39</f>
        <v>0</v>
      </c>
      <c r="V39">
        <f>'2025-26'!V39</f>
        <v>0</v>
      </c>
      <c r="W39">
        <f>'2025-26'!W39</f>
        <v>2</v>
      </c>
      <c r="X39">
        <f>'2025-26'!X39</f>
        <v>0</v>
      </c>
      <c r="Y39">
        <f>'2025-26'!Y39</f>
        <v>0</v>
      </c>
      <c r="Z39">
        <f>'2025-26'!Z39</f>
        <v>0</v>
      </c>
      <c r="AA39">
        <f>'2025-26'!AA39</f>
        <v>0</v>
      </c>
      <c r="AB39">
        <f>'2025-26'!AB39</f>
        <v>0</v>
      </c>
      <c r="AC39">
        <f>'2025-26'!AC39</f>
        <v>0</v>
      </c>
      <c r="AD39">
        <f>'2025-26'!AD39</f>
        <v>11</v>
      </c>
      <c r="AE39">
        <f>'2025-26'!AE39</f>
        <v>0</v>
      </c>
    </row>
    <row r="40" spans="1:31">
      <c r="A40" s="3">
        <v>57</v>
      </c>
      <c r="B40" t="s">
        <v>57</v>
      </c>
      <c r="C40">
        <f>'2025-26'!C40</f>
        <v>0</v>
      </c>
      <c r="D40">
        <f>'2025-26'!D40</f>
        <v>0</v>
      </c>
      <c r="E40">
        <f>'2025-26'!E40</f>
        <v>0</v>
      </c>
      <c r="F40">
        <f>'2025-26'!F40</f>
        <v>0</v>
      </c>
      <c r="G40" s="92">
        <f>Standard!H40</f>
        <v>12512.986199999999</v>
      </c>
      <c r="H40">
        <f>'2025-26'!H40</f>
        <v>0</v>
      </c>
      <c r="I40">
        <f>'2025-26'!I40</f>
        <v>230</v>
      </c>
      <c r="J40">
        <f>'2025-26'!J40</f>
        <v>0</v>
      </c>
      <c r="K40">
        <f>'2025-26'!K40</f>
        <v>28</v>
      </c>
      <c r="L40" s="92">
        <f>'Level 2'!R40</f>
        <v>1209</v>
      </c>
      <c r="M40" s="92">
        <f>'Level 3'!R40</f>
        <v>364</v>
      </c>
      <c r="N40" s="92">
        <f>ELL!R40</f>
        <v>1306</v>
      </c>
      <c r="O40" s="92">
        <f>Indigenous!R40</f>
        <v>3982</v>
      </c>
      <c r="P40">
        <f>'2025-26'!P40</f>
        <v>1.6875</v>
      </c>
      <c r="Q40">
        <f>'2025-26'!Q40</f>
        <v>0</v>
      </c>
      <c r="R40">
        <f>'2025-26'!R40</f>
        <v>0</v>
      </c>
      <c r="S40">
        <f>'2025-26'!S40</f>
        <v>0</v>
      </c>
      <c r="T40">
        <f>'2025-26'!T40</f>
        <v>0</v>
      </c>
      <c r="U40">
        <f>'2025-26'!U40</f>
        <v>0</v>
      </c>
      <c r="V40">
        <f>'2025-26'!V40</f>
        <v>0</v>
      </c>
      <c r="W40">
        <f>'2025-26'!W40</f>
        <v>10</v>
      </c>
      <c r="X40">
        <f>'2025-26'!X40</f>
        <v>0</v>
      </c>
      <c r="Y40">
        <f>'2025-26'!Y40</f>
        <v>0</v>
      </c>
      <c r="Z40">
        <f>'2025-26'!Z40</f>
        <v>0</v>
      </c>
      <c r="AA40">
        <f>'2025-26'!AA40</f>
        <v>0</v>
      </c>
      <c r="AB40">
        <f>'2025-26'!AB40</f>
        <v>0</v>
      </c>
      <c r="AC40">
        <f>'2025-26'!AC40</f>
        <v>0</v>
      </c>
      <c r="AD40">
        <f>'2025-26'!AD40</f>
        <v>0</v>
      </c>
      <c r="AE40">
        <f>'2025-26'!AE40</f>
        <v>0</v>
      </c>
    </row>
    <row r="41" spans="1:31">
      <c r="A41" s="3">
        <v>58</v>
      </c>
      <c r="B41" t="s">
        <v>58</v>
      </c>
      <c r="C41">
        <f>'2025-26'!C41</f>
        <v>0</v>
      </c>
      <c r="D41">
        <f>'2025-26'!D41</f>
        <v>0</v>
      </c>
      <c r="E41">
        <f>'2025-26'!E41</f>
        <v>0</v>
      </c>
      <c r="F41">
        <f>'2025-26'!F41</f>
        <v>123</v>
      </c>
      <c r="G41" s="92">
        <f>Standard!H41</f>
        <v>1745.4713999999999</v>
      </c>
      <c r="H41">
        <f>'2025-26'!H41</f>
        <v>0</v>
      </c>
      <c r="I41">
        <f>'2025-26'!I41</f>
        <v>27</v>
      </c>
      <c r="J41">
        <f>'2025-26'!J41</f>
        <v>298.875</v>
      </c>
      <c r="K41">
        <f>'2025-26'!K41</f>
        <v>1</v>
      </c>
      <c r="L41" s="92">
        <f>'Level 2'!R41</f>
        <v>161</v>
      </c>
      <c r="M41" s="92">
        <f>'Level 3'!R41</f>
        <v>10</v>
      </c>
      <c r="N41" s="92">
        <f>ELL!R41</f>
        <v>53</v>
      </c>
      <c r="O41" s="92">
        <f>Indigenous!R41</f>
        <v>777</v>
      </c>
      <c r="P41">
        <f>'2025-26'!P41</f>
        <v>14.75</v>
      </c>
      <c r="Q41">
        <f>'2025-26'!Q41</f>
        <v>0</v>
      </c>
      <c r="R41">
        <f>'2025-26'!R41</f>
        <v>0</v>
      </c>
      <c r="S41">
        <f>'2025-26'!S41</f>
        <v>7</v>
      </c>
      <c r="T41">
        <f>'2025-26'!T41</f>
        <v>50</v>
      </c>
      <c r="U41">
        <f>'2025-26'!U41</f>
        <v>5</v>
      </c>
      <c r="V41">
        <f>'2025-26'!V41</f>
        <v>0</v>
      </c>
      <c r="W41">
        <f>'2025-26'!W41</f>
        <v>1</v>
      </c>
      <c r="X41">
        <f>'2025-26'!X41</f>
        <v>1</v>
      </c>
      <c r="Y41">
        <f>'2025-26'!Y41</f>
        <v>0</v>
      </c>
      <c r="Z41">
        <f>'2025-26'!Z41</f>
        <v>0</v>
      </c>
      <c r="AA41">
        <f>'2025-26'!AA41</f>
        <v>0</v>
      </c>
      <c r="AB41">
        <f>'2025-26'!AB41</f>
        <v>0</v>
      </c>
      <c r="AC41">
        <f>'2025-26'!AC41</f>
        <v>1</v>
      </c>
      <c r="AD41">
        <f>'2025-26'!AD41</f>
        <v>25</v>
      </c>
      <c r="AE41">
        <f>'2025-26'!AE41</f>
        <v>3</v>
      </c>
    </row>
    <row r="42" spans="1:31">
      <c r="A42" s="3">
        <v>59</v>
      </c>
      <c r="B42" t="s">
        <v>59</v>
      </c>
      <c r="C42">
        <f>'2025-26'!C42</f>
        <v>0</v>
      </c>
      <c r="D42">
        <f>'2025-26'!D42</f>
        <v>0</v>
      </c>
      <c r="E42">
        <f>'2025-26'!E42</f>
        <v>0</v>
      </c>
      <c r="F42">
        <f>'2025-26'!F42</f>
        <v>0</v>
      </c>
      <c r="G42" s="92">
        <f>Standard!H42</f>
        <v>3441.2838999999999</v>
      </c>
      <c r="H42">
        <f>'2025-26'!H42</f>
        <v>0</v>
      </c>
      <c r="I42">
        <f>'2025-26'!I42</f>
        <v>0</v>
      </c>
      <c r="J42">
        <f>'2025-26'!J42</f>
        <v>37.75</v>
      </c>
      <c r="K42">
        <f>'2025-26'!K42</f>
        <v>3</v>
      </c>
      <c r="L42" s="92">
        <f>'Level 2'!R42</f>
        <v>240</v>
      </c>
      <c r="M42" s="92">
        <f>'Level 3'!R42</f>
        <v>107</v>
      </c>
      <c r="N42" s="92">
        <f>ELL!R42</f>
        <v>155</v>
      </c>
      <c r="O42" s="92">
        <f>Indigenous!R42</f>
        <v>1175</v>
      </c>
      <c r="P42">
        <f>'2025-26'!P42</f>
        <v>0.875</v>
      </c>
      <c r="Q42">
        <f>'2025-26'!Q42</f>
        <v>0</v>
      </c>
      <c r="R42">
        <f>'2025-26'!R42</f>
        <v>0</v>
      </c>
      <c r="S42">
        <f>'2025-26'!S42</f>
        <v>0</v>
      </c>
      <c r="T42">
        <f>'2025-26'!T42</f>
        <v>20</v>
      </c>
      <c r="U42">
        <f>'2025-26'!U42</f>
        <v>0</v>
      </c>
      <c r="V42">
        <f>'2025-26'!V42</f>
        <v>0</v>
      </c>
      <c r="W42">
        <f>'2025-26'!W42</f>
        <v>0</v>
      </c>
      <c r="X42">
        <f>'2025-26'!X42</f>
        <v>0</v>
      </c>
      <c r="Y42">
        <f>'2025-26'!Y42</f>
        <v>0</v>
      </c>
      <c r="Z42">
        <f>'2025-26'!Z42</f>
        <v>0</v>
      </c>
      <c r="AA42">
        <f>'2025-26'!AA42</f>
        <v>0</v>
      </c>
      <c r="AB42">
        <f>'2025-26'!AB42</f>
        <v>0</v>
      </c>
      <c r="AC42">
        <f>'2025-26'!AC42</f>
        <v>0</v>
      </c>
      <c r="AD42">
        <f>'2025-26'!AD42</f>
        <v>30</v>
      </c>
      <c r="AE42">
        <f>'2025-26'!AE42</f>
        <v>0</v>
      </c>
    </row>
    <row r="43" spans="1:31">
      <c r="A43" s="3">
        <v>60</v>
      </c>
      <c r="B43" t="s">
        <v>60</v>
      </c>
      <c r="C43">
        <f>'2025-26'!C43</f>
        <v>0</v>
      </c>
      <c r="D43">
        <f>'2025-26'!D43</f>
        <v>0</v>
      </c>
      <c r="E43">
        <f>'2025-26'!E43</f>
        <v>0</v>
      </c>
      <c r="F43">
        <f>'2025-26'!F43</f>
        <v>4</v>
      </c>
      <c r="G43" s="92">
        <f>Standard!H43</f>
        <v>5682.0002999999997</v>
      </c>
      <c r="H43">
        <f>'2025-26'!H43</f>
        <v>0</v>
      </c>
      <c r="I43">
        <f>'2025-26'!I43</f>
        <v>0</v>
      </c>
      <c r="J43">
        <f>'2025-26'!J43</f>
        <v>132.1875</v>
      </c>
      <c r="K43">
        <f>'2025-26'!K43</f>
        <v>4</v>
      </c>
      <c r="L43" s="92">
        <f>'Level 2'!R43</f>
        <v>394</v>
      </c>
      <c r="M43" s="92">
        <f>'Level 3'!R43</f>
        <v>127</v>
      </c>
      <c r="N43" s="92">
        <f>ELL!R43</f>
        <v>808</v>
      </c>
      <c r="O43" s="92">
        <f>Indigenous!R43</f>
        <v>1396</v>
      </c>
      <c r="P43">
        <f>'2025-26'!P43</f>
        <v>7</v>
      </c>
      <c r="Q43">
        <f>'2025-26'!Q43</f>
        <v>0</v>
      </c>
      <c r="R43">
        <f>'2025-26'!R43</f>
        <v>0</v>
      </c>
      <c r="S43">
        <f>'2025-26'!S43</f>
        <v>6</v>
      </c>
      <c r="T43">
        <f>'2025-26'!T43</f>
        <v>120</v>
      </c>
      <c r="U43">
        <f>'2025-26'!U43</f>
        <v>4</v>
      </c>
      <c r="V43">
        <f>'2025-26'!V43</f>
        <v>0</v>
      </c>
      <c r="W43">
        <f>'2025-26'!W43</f>
        <v>9</v>
      </c>
      <c r="X43">
        <f>'2025-26'!X43</f>
        <v>4</v>
      </c>
      <c r="Y43">
        <f>'2025-26'!Y43</f>
        <v>0</v>
      </c>
      <c r="Z43">
        <f>'2025-26'!Z43</f>
        <v>0</v>
      </c>
      <c r="AA43">
        <f>'2025-26'!AA43</f>
        <v>0</v>
      </c>
      <c r="AB43">
        <f>'2025-26'!AB43</f>
        <v>0</v>
      </c>
      <c r="AC43">
        <f>'2025-26'!AC43</f>
        <v>5</v>
      </c>
      <c r="AD43">
        <f>'2025-26'!AD43</f>
        <v>110</v>
      </c>
      <c r="AE43">
        <f>'2025-26'!AE43</f>
        <v>5</v>
      </c>
    </row>
    <row r="44" spans="1:31">
      <c r="A44" s="3">
        <v>61</v>
      </c>
      <c r="B44" t="s">
        <v>61</v>
      </c>
      <c r="C44">
        <f>'2025-26'!C44</f>
        <v>85</v>
      </c>
      <c r="D44">
        <f>'2025-26'!D44</f>
        <v>0</v>
      </c>
      <c r="E44">
        <f>'2025-26'!E44</f>
        <v>0</v>
      </c>
      <c r="F44">
        <f>'2025-26'!F44</f>
        <v>0</v>
      </c>
      <c r="G44" s="92">
        <f>Standard!H44</f>
        <v>20206.728999999999</v>
      </c>
      <c r="H44">
        <f>'2025-26'!H44</f>
        <v>5.5</v>
      </c>
      <c r="I44">
        <f>'2025-26'!I44</f>
        <v>172</v>
      </c>
      <c r="J44">
        <f>'2025-26'!J44</f>
        <v>7.8125</v>
      </c>
      <c r="K44">
        <f>'2025-26'!K44</f>
        <v>20</v>
      </c>
      <c r="L44" s="92">
        <f>'Level 2'!R44</f>
        <v>1352</v>
      </c>
      <c r="M44" s="92">
        <f>'Level 3'!R44</f>
        <v>475</v>
      </c>
      <c r="N44" s="92">
        <f>ELL!R44</f>
        <v>2861</v>
      </c>
      <c r="O44" s="92">
        <f>Indigenous!R44</f>
        <v>1490</v>
      </c>
      <c r="P44">
        <f>'2025-26'!P44</f>
        <v>14.125</v>
      </c>
      <c r="Q44">
        <f>'2025-26'!Q44</f>
        <v>9.5</v>
      </c>
      <c r="R44">
        <f>'2025-26'!R44</f>
        <v>13</v>
      </c>
      <c r="S44">
        <f>'2025-26'!S44</f>
        <v>0</v>
      </c>
      <c r="T44">
        <f>'2025-26'!T44</f>
        <v>7.5</v>
      </c>
      <c r="U44">
        <f>'2025-26'!U44</f>
        <v>2</v>
      </c>
      <c r="V44">
        <f>'2025-26'!V44</f>
        <v>0</v>
      </c>
      <c r="W44">
        <f>'2025-26'!W44</f>
        <v>0</v>
      </c>
      <c r="X44">
        <f>'2025-26'!X44</f>
        <v>0</v>
      </c>
      <c r="Y44">
        <f>'2025-26'!Y44</f>
        <v>0</v>
      </c>
      <c r="Z44">
        <f>'2025-26'!Z44</f>
        <v>0</v>
      </c>
      <c r="AA44">
        <f>'2025-26'!AA44</f>
        <v>5.875</v>
      </c>
      <c r="AB44">
        <f>'2025-26'!AB44</f>
        <v>5</v>
      </c>
      <c r="AC44">
        <f>'2025-26'!AC44</f>
        <v>0</v>
      </c>
      <c r="AD44">
        <f>'2025-26'!AD44</f>
        <v>8</v>
      </c>
      <c r="AE44">
        <f>'2025-26'!AE44</f>
        <v>1</v>
      </c>
    </row>
    <row r="45" spans="1:31">
      <c r="A45" s="3">
        <v>62</v>
      </c>
      <c r="B45" t="s">
        <v>62</v>
      </c>
      <c r="C45">
        <f>'2025-26'!C45</f>
        <v>0</v>
      </c>
      <c r="D45">
        <f>'2025-26'!D45</f>
        <v>0</v>
      </c>
      <c r="E45">
        <f>'2025-26'!E45</f>
        <v>0</v>
      </c>
      <c r="F45">
        <f>'2025-26'!F45</f>
        <v>0</v>
      </c>
      <c r="G45" s="92">
        <f>Standard!H45</f>
        <v>13833.196599999999</v>
      </c>
      <c r="H45">
        <f>'2025-26'!H45</f>
        <v>52.75</v>
      </c>
      <c r="I45">
        <f>'2025-26'!I45</f>
        <v>212</v>
      </c>
      <c r="J45">
        <f>'2025-26'!J45</f>
        <v>141.375</v>
      </c>
      <c r="K45">
        <f>'2025-26'!K45</f>
        <v>12</v>
      </c>
      <c r="L45" s="92">
        <f>'Level 2'!R45</f>
        <v>1239</v>
      </c>
      <c r="M45" s="92">
        <f>'Level 3'!R45</f>
        <v>669</v>
      </c>
      <c r="N45" s="92">
        <f>ELL!R45</f>
        <v>1900</v>
      </c>
      <c r="O45" s="92">
        <f>Indigenous!R45</f>
        <v>1328</v>
      </c>
      <c r="P45">
        <f>'2025-26'!P45</f>
        <v>12.625</v>
      </c>
      <c r="Q45">
        <f>'2025-26'!Q45</f>
        <v>16</v>
      </c>
      <c r="R45">
        <f>'2025-26'!R45</f>
        <v>13</v>
      </c>
      <c r="S45">
        <f>'2025-26'!S45</f>
        <v>0</v>
      </c>
      <c r="T45">
        <f>'2025-26'!T45</f>
        <v>68</v>
      </c>
      <c r="U45">
        <f>'2025-26'!U45</f>
        <v>0</v>
      </c>
      <c r="V45">
        <f>'2025-26'!V45</f>
        <v>0</v>
      </c>
      <c r="W45">
        <f>'2025-26'!W45</f>
        <v>35</v>
      </c>
      <c r="X45">
        <f>'2025-26'!X45</f>
        <v>60</v>
      </c>
      <c r="Y45">
        <f>'2025-26'!Y45</f>
        <v>10</v>
      </c>
      <c r="Z45">
        <f>'2025-26'!Z45</f>
        <v>0</v>
      </c>
      <c r="AA45">
        <f>'2025-26'!AA45</f>
        <v>16</v>
      </c>
      <c r="AB45">
        <f>'2025-26'!AB45</f>
        <v>7</v>
      </c>
      <c r="AC45">
        <f>'2025-26'!AC45</f>
        <v>0</v>
      </c>
      <c r="AD45">
        <f>'2025-26'!AD45</f>
        <v>29</v>
      </c>
      <c r="AE45">
        <f>'2025-26'!AE45</f>
        <v>0</v>
      </c>
    </row>
    <row r="46" spans="1:31">
      <c r="A46" s="3">
        <v>63</v>
      </c>
      <c r="B46" t="s">
        <v>63</v>
      </c>
      <c r="C46">
        <f>'2025-26'!C46</f>
        <v>0</v>
      </c>
      <c r="D46">
        <f>'2025-26'!D46</f>
        <v>0</v>
      </c>
      <c r="E46">
        <f>'2025-26'!E46</f>
        <v>0</v>
      </c>
      <c r="F46">
        <f>'2025-26'!F46</f>
        <v>136</v>
      </c>
      <c r="G46" s="92">
        <f>Standard!H46</f>
        <v>6584.1169</v>
      </c>
      <c r="H46">
        <f>'2025-26'!H46</f>
        <v>18.0625</v>
      </c>
      <c r="I46">
        <f>'2025-26'!I46</f>
        <v>191</v>
      </c>
      <c r="J46">
        <f>'2025-26'!J46</f>
        <v>607.25</v>
      </c>
      <c r="K46">
        <f>'2025-26'!K46</f>
        <v>10</v>
      </c>
      <c r="L46" s="92">
        <f>'Level 2'!R46</f>
        <v>553</v>
      </c>
      <c r="M46" s="92">
        <f>'Level 3'!R46</f>
        <v>183</v>
      </c>
      <c r="N46" s="92">
        <f>ELL!R46</f>
        <v>476</v>
      </c>
      <c r="O46" s="92">
        <f>Indigenous!R46</f>
        <v>630</v>
      </c>
      <c r="P46">
        <f>'2025-26'!P46</f>
        <v>43.8125</v>
      </c>
      <c r="Q46">
        <f>'2025-26'!Q46</f>
        <v>12</v>
      </c>
      <c r="R46">
        <f>'2025-26'!R46</f>
        <v>0.25</v>
      </c>
      <c r="S46">
        <f>'2025-26'!S46</f>
        <v>52</v>
      </c>
      <c r="T46">
        <f>'2025-26'!T46</f>
        <v>146</v>
      </c>
      <c r="U46">
        <f>'2025-26'!U46</f>
        <v>30</v>
      </c>
      <c r="V46">
        <f>'2025-26'!V46</f>
        <v>0</v>
      </c>
      <c r="W46">
        <f>'2025-26'!W46</f>
        <v>12</v>
      </c>
      <c r="X46">
        <f>'2025-26'!X46</f>
        <v>12</v>
      </c>
      <c r="Y46">
        <f>'2025-26'!Y46</f>
        <v>4</v>
      </c>
      <c r="Z46">
        <f>'2025-26'!Z46</f>
        <v>2</v>
      </c>
      <c r="AA46">
        <f>'2025-26'!AA46</f>
        <v>15</v>
      </c>
      <c r="AB46">
        <f>'2025-26'!AB46</f>
        <v>0</v>
      </c>
      <c r="AC46">
        <f>'2025-26'!AC46</f>
        <v>5</v>
      </c>
      <c r="AD46">
        <f>'2025-26'!AD46</f>
        <v>115</v>
      </c>
      <c r="AE46">
        <f>'2025-26'!AE46</f>
        <v>18</v>
      </c>
    </row>
    <row r="47" spans="1:31">
      <c r="A47" s="3">
        <v>64</v>
      </c>
      <c r="B47" t="s">
        <v>64</v>
      </c>
      <c r="C47">
        <f>'2025-26'!C47</f>
        <v>0</v>
      </c>
      <c r="D47">
        <f>'2025-26'!D47</f>
        <v>0</v>
      </c>
      <c r="E47">
        <f>'2025-26'!E47</f>
        <v>0</v>
      </c>
      <c r="F47">
        <f>'2025-26'!F47</f>
        <v>0</v>
      </c>
      <c r="G47" s="92">
        <f>Standard!H47</f>
        <v>1367.8339000000001</v>
      </c>
      <c r="H47">
        <f>'2025-26'!H47</f>
        <v>0</v>
      </c>
      <c r="I47">
        <f>'2025-26'!I47</f>
        <v>20</v>
      </c>
      <c r="J47">
        <f>'2025-26'!J47</f>
        <v>37.375</v>
      </c>
      <c r="K47">
        <f>'2025-26'!K47</f>
        <v>0</v>
      </c>
      <c r="L47" s="92">
        <f>'Level 2'!R47</f>
        <v>80</v>
      </c>
      <c r="M47" s="92">
        <f>'Level 3'!R47</f>
        <v>17</v>
      </c>
      <c r="N47" s="92">
        <f>ELL!R47</f>
        <v>19</v>
      </c>
      <c r="O47" s="92">
        <f>Indigenous!R47</f>
        <v>170</v>
      </c>
      <c r="P47">
        <f>'2025-26'!P47</f>
        <v>0.3125</v>
      </c>
      <c r="Q47">
        <f>'2025-26'!Q47</f>
        <v>0</v>
      </c>
      <c r="R47">
        <f>'2025-26'!R47</f>
        <v>0</v>
      </c>
      <c r="S47">
        <f>'2025-26'!S47</f>
        <v>0</v>
      </c>
      <c r="T47">
        <f>'2025-26'!T47</f>
        <v>0</v>
      </c>
      <c r="U47">
        <f>'2025-26'!U47</f>
        <v>0</v>
      </c>
      <c r="V47">
        <f>'2025-26'!V47</f>
        <v>0</v>
      </c>
      <c r="W47">
        <f>'2025-26'!W47</f>
        <v>0</v>
      </c>
      <c r="X47">
        <f>'2025-26'!X47</f>
        <v>0</v>
      </c>
      <c r="Y47">
        <f>'2025-26'!Y47</f>
        <v>0</v>
      </c>
      <c r="Z47">
        <f>'2025-26'!Z47</f>
        <v>0</v>
      </c>
      <c r="AA47">
        <f>'2025-26'!AA47</f>
        <v>0</v>
      </c>
      <c r="AB47">
        <f>'2025-26'!AB47</f>
        <v>0</v>
      </c>
      <c r="AC47">
        <f>'2025-26'!AC47</f>
        <v>0</v>
      </c>
      <c r="AD47">
        <f>'2025-26'!AD47</f>
        <v>0</v>
      </c>
      <c r="AE47">
        <f>'2025-26'!AE47</f>
        <v>0</v>
      </c>
    </row>
    <row r="48" spans="1:31">
      <c r="A48" s="3">
        <v>67</v>
      </c>
      <c r="B48" t="s">
        <v>65</v>
      </c>
      <c r="C48">
        <f>'2025-26'!C48</f>
        <v>74</v>
      </c>
      <c r="D48">
        <f>'2025-26'!D48</f>
        <v>14</v>
      </c>
      <c r="E48">
        <f>'2025-26'!E48</f>
        <v>14.5</v>
      </c>
      <c r="F48">
        <f>'2025-26'!F48</f>
        <v>14</v>
      </c>
      <c r="G48" s="92">
        <f>Standard!H48</f>
        <v>5648.6436000000003</v>
      </c>
      <c r="H48">
        <f>'2025-26'!H48</f>
        <v>0</v>
      </c>
      <c r="I48">
        <f>'2025-26'!I48</f>
        <v>44</v>
      </c>
      <c r="J48">
        <f>'2025-26'!J48</f>
        <v>33.9375</v>
      </c>
      <c r="K48">
        <f>'2025-26'!K48</f>
        <v>9</v>
      </c>
      <c r="L48" s="92">
        <f>'Level 2'!R48</f>
        <v>550</v>
      </c>
      <c r="M48" s="92">
        <f>'Level 3'!R48</f>
        <v>80</v>
      </c>
      <c r="N48" s="92">
        <f>ELL!R48</f>
        <v>352</v>
      </c>
      <c r="O48" s="92">
        <f>Indigenous!R48</f>
        <v>930</v>
      </c>
      <c r="P48">
        <f>'2025-26'!P48</f>
        <v>0.5</v>
      </c>
      <c r="Q48">
        <f>'2025-26'!Q48</f>
        <v>0</v>
      </c>
      <c r="R48">
        <f>'2025-26'!R48</f>
        <v>0</v>
      </c>
      <c r="S48">
        <f>'2025-26'!S48</f>
        <v>0</v>
      </c>
      <c r="T48">
        <f>'2025-26'!T48</f>
        <v>25</v>
      </c>
      <c r="U48">
        <f>'2025-26'!U48</f>
        <v>0</v>
      </c>
      <c r="V48">
        <f>'2025-26'!V48</f>
        <v>0</v>
      </c>
      <c r="W48">
        <f>'2025-26'!W48</f>
        <v>5</v>
      </c>
      <c r="X48">
        <f>'2025-26'!X48</f>
        <v>0</v>
      </c>
      <c r="Y48">
        <f>'2025-26'!Y48</f>
        <v>0</v>
      </c>
      <c r="Z48">
        <f>'2025-26'!Z48</f>
        <v>0</v>
      </c>
      <c r="AA48">
        <f>'2025-26'!AA48</f>
        <v>0</v>
      </c>
      <c r="AB48">
        <f>'2025-26'!AB48</f>
        <v>0</v>
      </c>
      <c r="AC48">
        <f>'2025-26'!AC48</f>
        <v>0</v>
      </c>
      <c r="AD48">
        <f>'2025-26'!AD48</f>
        <v>5</v>
      </c>
      <c r="AE48">
        <f>'2025-26'!AE48</f>
        <v>0</v>
      </c>
    </row>
    <row r="49" spans="1:31">
      <c r="A49" s="3">
        <v>68</v>
      </c>
      <c r="B49" t="s">
        <v>66</v>
      </c>
      <c r="C49">
        <f>'2025-26'!C49</f>
        <v>0</v>
      </c>
      <c r="D49">
        <f>'2025-26'!D49</f>
        <v>0</v>
      </c>
      <c r="E49">
        <f>'2025-26'!E49</f>
        <v>0</v>
      </c>
      <c r="F49">
        <f>'2025-26'!F49</f>
        <v>0</v>
      </c>
      <c r="G49" s="92">
        <f>Standard!H49</f>
        <v>14497.657499999999</v>
      </c>
      <c r="H49">
        <f>'2025-26'!H49</f>
        <v>1.25</v>
      </c>
      <c r="I49">
        <f>'2025-26'!I49</f>
        <v>272</v>
      </c>
      <c r="J49">
        <f>'2025-26'!J49</f>
        <v>260.625</v>
      </c>
      <c r="K49">
        <f>'2025-26'!K49</f>
        <v>19</v>
      </c>
      <c r="L49" s="92">
        <f>'Level 2'!R49</f>
        <v>939</v>
      </c>
      <c r="M49" s="92">
        <f>'Level 3'!R49</f>
        <v>176</v>
      </c>
      <c r="N49" s="92">
        <f>ELL!R49</f>
        <v>839</v>
      </c>
      <c r="O49" s="92">
        <f>Indigenous!R49</f>
        <v>2657</v>
      </c>
      <c r="P49">
        <f>'2025-26'!P49</f>
        <v>6.75</v>
      </c>
      <c r="Q49">
        <f>'2025-26'!Q49</f>
        <v>0</v>
      </c>
      <c r="R49">
        <f>'2025-26'!R49</f>
        <v>0</v>
      </c>
      <c r="S49">
        <f>'2025-26'!S49</f>
        <v>0</v>
      </c>
      <c r="T49">
        <f>'2025-26'!T49</f>
        <v>85</v>
      </c>
      <c r="U49">
        <f>'2025-26'!U49</f>
        <v>1.25</v>
      </c>
      <c r="V49">
        <f>'2025-26'!V49</f>
        <v>0</v>
      </c>
      <c r="W49">
        <f>'2025-26'!W49</f>
        <v>10</v>
      </c>
      <c r="X49">
        <f>'2025-26'!X49</f>
        <v>2</v>
      </c>
      <c r="Y49">
        <f>'2025-26'!Y49</f>
        <v>0</v>
      </c>
      <c r="Z49">
        <f>'2025-26'!Z49</f>
        <v>0</v>
      </c>
      <c r="AA49">
        <f>'2025-26'!AA49</f>
        <v>0</v>
      </c>
      <c r="AB49">
        <f>'2025-26'!AB49</f>
        <v>0</v>
      </c>
      <c r="AC49">
        <f>'2025-26'!AC49</f>
        <v>0</v>
      </c>
      <c r="AD49">
        <f>'2025-26'!AD49</f>
        <v>63</v>
      </c>
      <c r="AE49">
        <f>'2025-26'!AE49</f>
        <v>1.2250000000000001</v>
      </c>
    </row>
    <row r="50" spans="1:31">
      <c r="A50" s="3">
        <v>69</v>
      </c>
      <c r="B50" t="s">
        <v>67</v>
      </c>
      <c r="C50">
        <f>'2025-26'!C50</f>
        <v>0</v>
      </c>
      <c r="D50">
        <f>'2025-26'!D50</f>
        <v>0</v>
      </c>
      <c r="E50">
        <f>'2025-26'!E50</f>
        <v>0</v>
      </c>
      <c r="F50">
        <f>'2025-26'!F50</f>
        <v>0</v>
      </c>
      <c r="G50" s="92">
        <f>Standard!H50</f>
        <v>4069.6008999999999</v>
      </c>
      <c r="H50">
        <f>'2025-26'!H50</f>
        <v>2.625</v>
      </c>
      <c r="I50">
        <f>'2025-26'!I50</f>
        <v>53</v>
      </c>
      <c r="J50">
        <f>'2025-26'!J50</f>
        <v>73.75</v>
      </c>
      <c r="K50">
        <f>'2025-26'!K50</f>
        <v>1</v>
      </c>
      <c r="L50" s="92">
        <f>'Level 2'!R50</f>
        <v>196</v>
      </c>
      <c r="M50" s="92">
        <f>'Level 3'!R50</f>
        <v>157</v>
      </c>
      <c r="N50" s="92">
        <f>ELL!R50</f>
        <v>93</v>
      </c>
      <c r="O50" s="92">
        <f>Indigenous!R50</f>
        <v>606</v>
      </c>
      <c r="P50">
        <f>'2025-26'!P50</f>
        <v>0.125</v>
      </c>
      <c r="Q50">
        <f>'2025-26'!Q50</f>
        <v>0</v>
      </c>
      <c r="R50">
        <f>'2025-26'!R50</f>
        <v>0</v>
      </c>
      <c r="S50">
        <f>'2025-26'!S50</f>
        <v>0</v>
      </c>
      <c r="T50">
        <f>'2025-26'!T50</f>
        <v>20</v>
      </c>
      <c r="U50">
        <f>'2025-26'!U50</f>
        <v>0</v>
      </c>
      <c r="V50">
        <f>'2025-26'!V50</f>
        <v>0</v>
      </c>
      <c r="W50">
        <f>'2025-26'!W50</f>
        <v>0</v>
      </c>
      <c r="X50">
        <f>'2025-26'!X50</f>
        <v>0</v>
      </c>
      <c r="Y50">
        <f>'2025-26'!Y50</f>
        <v>0</v>
      </c>
      <c r="Z50">
        <f>'2025-26'!Z50</f>
        <v>0</v>
      </c>
      <c r="AA50">
        <f>'2025-26'!AA50</f>
        <v>0</v>
      </c>
      <c r="AB50">
        <f>'2025-26'!AB50</f>
        <v>0</v>
      </c>
      <c r="AC50">
        <f>'2025-26'!AC50</f>
        <v>0</v>
      </c>
      <c r="AD50">
        <f>'2025-26'!AD50</f>
        <v>20</v>
      </c>
      <c r="AE50">
        <f>'2025-26'!AE50</f>
        <v>0</v>
      </c>
    </row>
    <row r="51" spans="1:31">
      <c r="A51" s="3">
        <v>70</v>
      </c>
      <c r="B51" t="s">
        <v>68</v>
      </c>
      <c r="C51">
        <f>'2025-26'!C51</f>
        <v>0</v>
      </c>
      <c r="D51">
        <f>'2025-26'!D51</f>
        <v>0</v>
      </c>
      <c r="E51">
        <f>'2025-26'!E51</f>
        <v>0</v>
      </c>
      <c r="F51">
        <f>'2025-26'!F51</f>
        <v>0</v>
      </c>
      <c r="G51" s="92">
        <f>Standard!H51</f>
        <v>3732.2959000000001</v>
      </c>
      <c r="H51">
        <f>'2025-26'!H51</f>
        <v>0.375</v>
      </c>
      <c r="I51">
        <f>'2025-26'!I51</f>
        <v>145</v>
      </c>
      <c r="J51">
        <f>'2025-26'!J51</f>
        <v>13.1875</v>
      </c>
      <c r="K51">
        <f>'2025-26'!K51</f>
        <v>5</v>
      </c>
      <c r="L51" s="92">
        <f>'Level 2'!R51</f>
        <v>225</v>
      </c>
      <c r="M51" s="92">
        <f>'Level 3'!R51</f>
        <v>63</v>
      </c>
      <c r="N51" s="92">
        <f>ELL!R51</f>
        <v>63</v>
      </c>
      <c r="O51" s="92">
        <f>Indigenous!R51</f>
        <v>1353</v>
      </c>
      <c r="P51">
        <f>'2025-26'!P51</f>
        <v>2</v>
      </c>
      <c r="Q51">
        <f>'2025-26'!Q51</f>
        <v>0</v>
      </c>
      <c r="R51">
        <f>'2025-26'!R51</f>
        <v>15</v>
      </c>
      <c r="S51">
        <f>'2025-26'!S51</f>
        <v>2</v>
      </c>
      <c r="T51">
        <f>'2025-26'!T51</f>
        <v>8</v>
      </c>
      <c r="U51">
        <f>'2025-26'!U51</f>
        <v>0</v>
      </c>
      <c r="V51">
        <f>'2025-26'!V51</f>
        <v>0</v>
      </c>
      <c r="W51">
        <f>'2025-26'!W51</f>
        <v>0</v>
      </c>
      <c r="X51">
        <f>'2025-26'!X51</f>
        <v>0</v>
      </c>
      <c r="Y51">
        <f>'2025-26'!Y51</f>
        <v>0</v>
      </c>
      <c r="Z51">
        <f>'2025-26'!Z51</f>
        <v>0</v>
      </c>
      <c r="AA51">
        <f>'2025-26'!AA51</f>
        <v>0</v>
      </c>
      <c r="AB51">
        <f>'2025-26'!AB51</f>
        <v>35</v>
      </c>
      <c r="AC51">
        <f>'2025-26'!AC51</f>
        <v>2</v>
      </c>
      <c r="AD51">
        <f>'2025-26'!AD51</f>
        <v>8</v>
      </c>
      <c r="AE51">
        <f>'2025-26'!AE51</f>
        <v>0</v>
      </c>
    </row>
    <row r="52" spans="1:31">
      <c r="A52" s="3">
        <v>71</v>
      </c>
      <c r="B52" t="s">
        <v>69</v>
      </c>
      <c r="C52">
        <f>'2025-26'!C52</f>
        <v>0</v>
      </c>
      <c r="D52">
        <f>'2025-26'!D52</f>
        <v>0</v>
      </c>
      <c r="E52">
        <f>'2025-26'!E52</f>
        <v>0</v>
      </c>
      <c r="F52">
        <f>'2025-26'!F52</f>
        <v>144</v>
      </c>
      <c r="G52" s="92">
        <f>Standard!H52</f>
        <v>8261.3559999999998</v>
      </c>
      <c r="H52">
        <f>'2025-26'!H52</f>
        <v>20.625</v>
      </c>
      <c r="I52">
        <f>'2025-26'!I52</f>
        <v>202</v>
      </c>
      <c r="J52">
        <f>'2025-26'!J52</f>
        <v>2218.125</v>
      </c>
      <c r="K52">
        <f>'2025-26'!K52</f>
        <v>4</v>
      </c>
      <c r="L52" s="92">
        <f>'Level 2'!R52</f>
        <v>682</v>
      </c>
      <c r="M52" s="92">
        <f>'Level 3'!R52</f>
        <v>108</v>
      </c>
      <c r="N52" s="92">
        <f>ELL!R52</f>
        <v>237</v>
      </c>
      <c r="O52" s="92">
        <f>Indigenous!R52</f>
        <v>1889</v>
      </c>
      <c r="P52">
        <f>'2025-26'!P52</f>
        <v>39.4375</v>
      </c>
      <c r="Q52">
        <f>'2025-26'!Q52</f>
        <v>10</v>
      </c>
      <c r="R52">
        <f>'2025-26'!R52</f>
        <v>0</v>
      </c>
      <c r="S52">
        <f>'2025-26'!S52</f>
        <v>122</v>
      </c>
      <c r="T52">
        <f>'2025-26'!T52</f>
        <v>425</v>
      </c>
      <c r="U52">
        <f>'2025-26'!U52</f>
        <v>25</v>
      </c>
      <c r="V52">
        <f>'2025-26'!V52</f>
        <v>0</v>
      </c>
      <c r="W52">
        <f>'2025-26'!W52</f>
        <v>20</v>
      </c>
      <c r="X52">
        <f>'2025-26'!X52</f>
        <v>0</v>
      </c>
      <c r="Y52">
        <f>'2025-26'!Y52</f>
        <v>0</v>
      </c>
      <c r="Z52">
        <f>'2025-26'!Z52</f>
        <v>0</v>
      </c>
      <c r="AA52">
        <f>'2025-26'!AA52</f>
        <v>0</v>
      </c>
      <c r="AB52">
        <f>'2025-26'!AB52</f>
        <v>0</v>
      </c>
      <c r="AC52">
        <f>'2025-26'!AC52</f>
        <v>10</v>
      </c>
      <c r="AD52">
        <f>'2025-26'!AD52</f>
        <v>300</v>
      </c>
      <c r="AE52">
        <f>'2025-26'!AE52</f>
        <v>10</v>
      </c>
    </row>
    <row r="53" spans="1:31">
      <c r="A53" s="3">
        <v>72</v>
      </c>
      <c r="B53" t="s">
        <v>70</v>
      </c>
      <c r="C53">
        <f>'2025-26'!C53</f>
        <v>730</v>
      </c>
      <c r="D53">
        <f>'2025-26'!D53</f>
        <v>39</v>
      </c>
      <c r="E53">
        <f>'2025-26'!E53</f>
        <v>61</v>
      </c>
      <c r="F53">
        <f>'2025-26'!F53</f>
        <v>0</v>
      </c>
      <c r="G53" s="92">
        <f>Standard!H53</f>
        <v>5359.2390999999998</v>
      </c>
      <c r="H53">
        <f>'2025-26'!H53</f>
        <v>0</v>
      </c>
      <c r="I53">
        <f>'2025-26'!I53</f>
        <v>197</v>
      </c>
      <c r="J53">
        <f>'2025-26'!J53</f>
        <v>15</v>
      </c>
      <c r="K53">
        <f>'2025-26'!K53</f>
        <v>8</v>
      </c>
      <c r="L53" s="92">
        <f>'Level 2'!R53</f>
        <v>375</v>
      </c>
      <c r="M53" s="92">
        <f>'Level 3'!R53</f>
        <v>180</v>
      </c>
      <c r="N53" s="92">
        <f>ELL!R53</f>
        <v>437</v>
      </c>
      <c r="O53" s="92">
        <f>Indigenous!R53</f>
        <v>1330</v>
      </c>
      <c r="P53">
        <f>'2025-26'!P53</f>
        <v>0</v>
      </c>
      <c r="Q53">
        <f>'2025-26'!Q53</f>
        <v>0</v>
      </c>
      <c r="R53">
        <f>'2025-26'!R53</f>
        <v>0</v>
      </c>
      <c r="S53">
        <f>'2025-26'!S53</f>
        <v>4</v>
      </c>
      <c r="T53">
        <f>'2025-26'!T53</f>
        <v>0</v>
      </c>
      <c r="U53">
        <f>'2025-26'!U53</f>
        <v>0</v>
      </c>
      <c r="V53">
        <f>'2025-26'!V53</f>
        <v>0</v>
      </c>
      <c r="W53">
        <f>'2025-26'!W53</f>
        <v>10</v>
      </c>
      <c r="X53">
        <f>'2025-26'!X53</f>
        <v>15</v>
      </c>
      <c r="Y53">
        <f>'2025-26'!Y53</f>
        <v>0</v>
      </c>
      <c r="Z53">
        <f>'2025-26'!Z53</f>
        <v>0</v>
      </c>
      <c r="AA53">
        <f>'2025-26'!AA53</f>
        <v>0</v>
      </c>
      <c r="AB53">
        <f>'2025-26'!AB53</f>
        <v>0</v>
      </c>
      <c r="AC53">
        <f>'2025-26'!AC53</f>
        <v>0</v>
      </c>
      <c r="AD53">
        <f>'2025-26'!AD53</f>
        <v>0</v>
      </c>
      <c r="AE53">
        <f>'2025-26'!AE53</f>
        <v>0</v>
      </c>
    </row>
    <row r="54" spans="1:31">
      <c r="A54" s="3">
        <v>73</v>
      </c>
      <c r="B54" t="s">
        <v>71</v>
      </c>
      <c r="C54">
        <f>'2025-26'!C54</f>
        <v>311</v>
      </c>
      <c r="D54">
        <f>'2025-26'!D54</f>
        <v>42</v>
      </c>
      <c r="E54">
        <f>'2025-26'!E54</f>
        <v>52.250399999999999</v>
      </c>
      <c r="F54">
        <f>'2025-26'!F54</f>
        <v>106</v>
      </c>
      <c r="G54" s="92">
        <f>Standard!H54</f>
        <v>15252.078</v>
      </c>
      <c r="H54">
        <f>'2025-26'!H54</f>
        <v>0.375</v>
      </c>
      <c r="I54">
        <f>'2025-26'!I54</f>
        <v>180</v>
      </c>
      <c r="J54">
        <f>'2025-26'!J54</f>
        <v>351.8125</v>
      </c>
      <c r="K54">
        <f>'2025-26'!K54</f>
        <v>9</v>
      </c>
      <c r="L54" s="92">
        <f>'Level 2'!R54</f>
        <v>1249</v>
      </c>
      <c r="M54" s="92">
        <f>'Level 3'!R54</f>
        <v>155</v>
      </c>
      <c r="N54" s="92">
        <f>ELL!R54</f>
        <v>500</v>
      </c>
      <c r="O54" s="92">
        <f>Indigenous!R54</f>
        <v>3240</v>
      </c>
      <c r="P54">
        <f>'2025-26'!P54</f>
        <v>21</v>
      </c>
      <c r="Q54">
        <f>'2025-26'!Q54</f>
        <v>2</v>
      </c>
      <c r="R54">
        <f>'2025-26'!R54</f>
        <v>24</v>
      </c>
      <c r="S54">
        <f>'2025-26'!S54</f>
        <v>15</v>
      </c>
      <c r="T54">
        <f>'2025-26'!T54</f>
        <v>60</v>
      </c>
      <c r="U54">
        <f>'2025-26'!U54</f>
        <v>7</v>
      </c>
      <c r="V54">
        <f>'2025-26'!V54</f>
        <v>0</v>
      </c>
      <c r="W54">
        <f>'2025-26'!W54</f>
        <v>22</v>
      </c>
      <c r="X54">
        <f>'2025-26'!X54</f>
        <v>4</v>
      </c>
      <c r="Y54">
        <f>'2025-26'!Y54</f>
        <v>0</v>
      </c>
      <c r="Z54">
        <f>'2025-26'!Z54</f>
        <v>0</v>
      </c>
      <c r="AA54">
        <f>'2025-26'!AA54</f>
        <v>1</v>
      </c>
      <c r="AB54">
        <f>'2025-26'!AB54</f>
        <v>21</v>
      </c>
      <c r="AC54">
        <f>'2025-26'!AC54</f>
        <v>11</v>
      </c>
      <c r="AD54">
        <f>'2025-26'!AD54</f>
        <v>21</v>
      </c>
      <c r="AE54">
        <f>'2025-26'!AE54</f>
        <v>3</v>
      </c>
    </row>
    <row r="55" spans="1:31">
      <c r="A55" s="3">
        <v>74</v>
      </c>
      <c r="B55" t="s">
        <v>72</v>
      </c>
      <c r="C55">
        <f>'2025-26'!C55</f>
        <v>0</v>
      </c>
      <c r="D55">
        <f>'2025-26'!D55</f>
        <v>0</v>
      </c>
      <c r="E55">
        <f>'2025-26'!E55</f>
        <v>0</v>
      </c>
      <c r="F55">
        <f>'2025-26'!F55</f>
        <v>0</v>
      </c>
      <c r="G55" s="92">
        <f>Standard!H55</f>
        <v>954.38930000000005</v>
      </c>
      <c r="H55">
        <f>'2025-26'!H55</f>
        <v>0</v>
      </c>
      <c r="I55">
        <f>'2025-26'!I55</f>
        <v>0</v>
      </c>
      <c r="J55">
        <f>'2025-26'!J55</f>
        <v>0</v>
      </c>
      <c r="K55">
        <f>'2025-26'!K55</f>
        <v>0</v>
      </c>
      <c r="L55" s="92">
        <f>'Level 2'!R55</f>
        <v>75</v>
      </c>
      <c r="M55" s="92">
        <f>'Level 3'!R55</f>
        <v>1</v>
      </c>
      <c r="N55" s="92">
        <f>ELL!R55</f>
        <v>0</v>
      </c>
      <c r="O55" s="92">
        <f>Indigenous!R55</f>
        <v>637</v>
      </c>
      <c r="P55">
        <f>'2025-26'!P55</f>
        <v>0</v>
      </c>
      <c r="Q55">
        <f>'2025-26'!Q55</f>
        <v>0</v>
      </c>
      <c r="R55">
        <f>'2025-26'!R55</f>
        <v>0</v>
      </c>
      <c r="S55">
        <f>'2025-26'!S55</f>
        <v>0</v>
      </c>
      <c r="T55">
        <f>'2025-26'!T55</f>
        <v>0</v>
      </c>
      <c r="U55">
        <f>'2025-26'!U55</f>
        <v>0</v>
      </c>
      <c r="V55">
        <f>'2025-26'!V55</f>
        <v>0</v>
      </c>
      <c r="W55">
        <f>'2025-26'!W55</f>
        <v>0</v>
      </c>
      <c r="X55">
        <f>'2025-26'!X55</f>
        <v>0</v>
      </c>
      <c r="Y55">
        <f>'2025-26'!Y55</f>
        <v>0</v>
      </c>
      <c r="Z55">
        <f>'2025-26'!Z55</f>
        <v>0</v>
      </c>
      <c r="AA55">
        <f>'2025-26'!AA55</f>
        <v>0</v>
      </c>
      <c r="AB55">
        <f>'2025-26'!AB55</f>
        <v>0</v>
      </c>
      <c r="AC55">
        <f>'2025-26'!AC55</f>
        <v>0</v>
      </c>
      <c r="AD55">
        <f>'2025-26'!AD55</f>
        <v>0</v>
      </c>
      <c r="AE55">
        <f>'2025-26'!AE55</f>
        <v>0</v>
      </c>
    </row>
    <row r="56" spans="1:31">
      <c r="A56" s="3">
        <v>75</v>
      </c>
      <c r="B56" t="s">
        <v>73</v>
      </c>
      <c r="C56">
        <f>'2025-26'!C56</f>
        <v>0</v>
      </c>
      <c r="D56">
        <f>'2025-26'!D56</f>
        <v>0</v>
      </c>
      <c r="E56">
        <f>'2025-26'!E56</f>
        <v>0</v>
      </c>
      <c r="F56">
        <f>'2025-26'!F56</f>
        <v>0</v>
      </c>
      <c r="G56" s="92">
        <f>Standard!H56</f>
        <v>6341.6133</v>
      </c>
      <c r="H56">
        <f>'2025-26'!H56</f>
        <v>20.875</v>
      </c>
      <c r="I56">
        <f>'2025-26'!I56</f>
        <v>115</v>
      </c>
      <c r="J56">
        <f>'2025-26'!J56</f>
        <v>77.625</v>
      </c>
      <c r="K56">
        <f>'2025-26'!K56</f>
        <v>4</v>
      </c>
      <c r="L56" s="92">
        <f>'Level 2'!R56</f>
        <v>620</v>
      </c>
      <c r="M56" s="92">
        <f>'Level 3'!R56</f>
        <v>152</v>
      </c>
      <c r="N56" s="92">
        <f>ELL!R56</f>
        <v>301</v>
      </c>
      <c r="O56" s="92">
        <f>Indigenous!R56</f>
        <v>1224</v>
      </c>
      <c r="P56">
        <f>'2025-26'!P56</f>
        <v>1.25</v>
      </c>
      <c r="Q56">
        <f>'2025-26'!Q56</f>
        <v>25</v>
      </c>
      <c r="R56">
        <f>'2025-26'!R56</f>
        <v>1</v>
      </c>
      <c r="S56">
        <f>'2025-26'!S56</f>
        <v>0</v>
      </c>
      <c r="T56">
        <f>'2025-26'!T56</f>
        <v>45</v>
      </c>
      <c r="U56">
        <f>'2025-26'!U56</f>
        <v>1</v>
      </c>
      <c r="V56">
        <f>'2025-26'!V56</f>
        <v>0</v>
      </c>
      <c r="W56">
        <f>'2025-26'!W56</f>
        <v>25</v>
      </c>
      <c r="X56">
        <f>'2025-26'!X56</f>
        <v>10</v>
      </c>
      <c r="Y56">
        <f>'2025-26'!Y56</f>
        <v>0</v>
      </c>
      <c r="Z56">
        <f>'2025-26'!Z56</f>
        <v>0</v>
      </c>
      <c r="AA56">
        <f>'2025-26'!AA56</f>
        <v>30</v>
      </c>
      <c r="AB56">
        <f>'2025-26'!AB56</f>
        <v>2</v>
      </c>
      <c r="AC56">
        <f>'2025-26'!AC56</f>
        <v>0</v>
      </c>
      <c r="AD56">
        <f>'2025-26'!AD56</f>
        <v>35</v>
      </c>
      <c r="AE56">
        <f>'2025-26'!AE56</f>
        <v>1</v>
      </c>
    </row>
    <row r="57" spans="1:31">
      <c r="A57" s="3">
        <v>78</v>
      </c>
      <c r="B57" t="s">
        <v>74</v>
      </c>
      <c r="C57">
        <f>'2025-26'!C57</f>
        <v>61</v>
      </c>
      <c r="D57">
        <f>'2025-26'!D57</f>
        <v>11</v>
      </c>
      <c r="E57">
        <f>'2025-26'!E57</f>
        <v>46.5</v>
      </c>
      <c r="F57">
        <f>'2025-26'!F57</f>
        <v>0</v>
      </c>
      <c r="G57" s="92">
        <f>Standard!H57</f>
        <v>1731.6916000000001</v>
      </c>
      <c r="H57">
        <f>'2025-26'!H57</f>
        <v>0</v>
      </c>
      <c r="I57">
        <f>'2025-26'!I57</f>
        <v>46</v>
      </c>
      <c r="J57">
        <f>'2025-26'!J57</f>
        <v>13.125</v>
      </c>
      <c r="K57">
        <f>'2025-26'!K57</f>
        <v>0</v>
      </c>
      <c r="L57" s="92">
        <f>'Level 2'!R57</f>
        <v>210</v>
      </c>
      <c r="M57" s="92">
        <f>'Level 3'!R57</f>
        <v>67</v>
      </c>
      <c r="N57" s="92">
        <f>ELL!R57</f>
        <v>69</v>
      </c>
      <c r="O57" s="92">
        <f>Indigenous!R57</f>
        <v>693</v>
      </c>
      <c r="P57">
        <f>'2025-26'!P57</f>
        <v>2.75</v>
      </c>
      <c r="Q57">
        <f>'2025-26'!Q57</f>
        <v>0</v>
      </c>
      <c r="R57">
        <f>'2025-26'!R57</f>
        <v>0</v>
      </c>
      <c r="S57">
        <f>'2025-26'!S57</f>
        <v>0</v>
      </c>
      <c r="T57">
        <f>'2025-26'!T57</f>
        <v>20</v>
      </c>
      <c r="U57">
        <f>'2025-26'!U57</f>
        <v>0</v>
      </c>
      <c r="V57">
        <f>'2025-26'!V57</f>
        <v>0</v>
      </c>
      <c r="W57">
        <f>'2025-26'!W57</f>
        <v>0</v>
      </c>
      <c r="X57">
        <f>'2025-26'!X57</f>
        <v>0</v>
      </c>
      <c r="Y57">
        <f>'2025-26'!Y57</f>
        <v>0</v>
      </c>
      <c r="Z57">
        <f>'2025-26'!Z57</f>
        <v>0</v>
      </c>
      <c r="AA57">
        <f>'2025-26'!AA57</f>
        <v>0</v>
      </c>
      <c r="AB57">
        <f>'2025-26'!AB57</f>
        <v>0</v>
      </c>
      <c r="AC57">
        <f>'2025-26'!AC57</f>
        <v>0</v>
      </c>
      <c r="AD57">
        <f>'2025-26'!AD57</f>
        <v>0</v>
      </c>
      <c r="AE57">
        <f>'2025-26'!AE57</f>
        <v>0</v>
      </c>
    </row>
    <row r="58" spans="1:31">
      <c r="A58" s="3">
        <v>79</v>
      </c>
      <c r="B58" t="s">
        <v>75</v>
      </c>
      <c r="C58">
        <f>'2025-26'!C58</f>
        <v>0</v>
      </c>
      <c r="D58">
        <f>'2025-26'!D58</f>
        <v>0</v>
      </c>
      <c r="E58">
        <f>'2025-26'!E58</f>
        <v>0</v>
      </c>
      <c r="F58">
        <f>'2025-26'!F58</f>
        <v>0</v>
      </c>
      <c r="G58" s="92">
        <f>Standard!H58</f>
        <v>7643.3415000000005</v>
      </c>
      <c r="H58">
        <f>'2025-26'!H58</f>
        <v>3.1300000000000001E-2</v>
      </c>
      <c r="I58">
        <f>'2025-26'!I58</f>
        <v>308</v>
      </c>
      <c r="J58">
        <f>'2025-26'!J58</f>
        <v>141.3125</v>
      </c>
      <c r="K58">
        <f>'2025-26'!K58</f>
        <v>8</v>
      </c>
      <c r="L58" s="92">
        <f>'Level 2'!R58</f>
        <v>588</v>
      </c>
      <c r="M58" s="92">
        <f>'Level 3'!R58</f>
        <v>84</v>
      </c>
      <c r="N58" s="92">
        <f>ELL!R58</f>
        <v>323</v>
      </c>
      <c r="O58" s="92">
        <f>Indigenous!R58</f>
        <v>1770</v>
      </c>
      <c r="P58">
        <f>'2025-26'!P58</f>
        <v>0.25</v>
      </c>
      <c r="Q58">
        <f>'2025-26'!Q58</f>
        <v>18</v>
      </c>
      <c r="R58">
        <f>'2025-26'!R58</f>
        <v>0</v>
      </c>
      <c r="S58">
        <f>'2025-26'!S58</f>
        <v>5</v>
      </c>
      <c r="T58">
        <f>'2025-26'!T58</f>
        <v>30</v>
      </c>
      <c r="U58">
        <f>'2025-26'!U58</f>
        <v>0</v>
      </c>
      <c r="V58">
        <f>'2025-26'!V58</f>
        <v>0</v>
      </c>
      <c r="W58">
        <f>'2025-26'!W58</f>
        <v>5</v>
      </c>
      <c r="X58">
        <f>'2025-26'!X58</f>
        <v>0</v>
      </c>
      <c r="Y58">
        <f>'2025-26'!Y58</f>
        <v>0</v>
      </c>
      <c r="Z58">
        <f>'2025-26'!Z58</f>
        <v>0</v>
      </c>
      <c r="AA58">
        <f>'2025-26'!AA58</f>
        <v>15</v>
      </c>
      <c r="AB58">
        <f>'2025-26'!AB58</f>
        <v>0</v>
      </c>
      <c r="AC58">
        <f>'2025-26'!AC58</f>
        <v>0</v>
      </c>
      <c r="AD58">
        <f>'2025-26'!AD58</f>
        <v>20</v>
      </c>
      <c r="AE58">
        <f>'2025-26'!AE58</f>
        <v>0</v>
      </c>
    </row>
    <row r="59" spans="1:31">
      <c r="A59" s="3">
        <v>81</v>
      </c>
      <c r="B59" t="s">
        <v>76</v>
      </c>
      <c r="C59">
        <f>'2025-26'!C59</f>
        <v>0</v>
      </c>
      <c r="D59">
        <f>'2025-26'!D59</f>
        <v>0</v>
      </c>
      <c r="E59">
        <f>'2025-26'!E59</f>
        <v>0</v>
      </c>
      <c r="F59">
        <f>'2025-26'!F59</f>
        <v>0</v>
      </c>
      <c r="G59" s="92">
        <f>Standard!H59</f>
        <v>554.81650000000002</v>
      </c>
      <c r="H59">
        <f>'2025-26'!H59</f>
        <v>0</v>
      </c>
      <c r="I59">
        <f>'2025-26'!I59</f>
        <v>0</v>
      </c>
      <c r="J59">
        <f>'2025-26'!J59</f>
        <v>0</v>
      </c>
      <c r="K59">
        <f>'2025-26'!K59</f>
        <v>1</v>
      </c>
      <c r="L59" s="92">
        <f>'Level 2'!R59</f>
        <v>41</v>
      </c>
      <c r="M59" s="92">
        <f>'Level 3'!R59</f>
        <v>17</v>
      </c>
      <c r="N59" s="92">
        <f>ELL!R59</f>
        <v>17</v>
      </c>
      <c r="O59" s="92">
        <f>Indigenous!R59</f>
        <v>220</v>
      </c>
      <c r="P59">
        <f>'2025-26'!P59</f>
        <v>0.25</v>
      </c>
      <c r="Q59">
        <f>'2025-26'!Q59</f>
        <v>0</v>
      </c>
      <c r="R59">
        <f>'2025-26'!R59</f>
        <v>0</v>
      </c>
      <c r="S59">
        <f>'2025-26'!S59</f>
        <v>0</v>
      </c>
      <c r="T59">
        <f>'2025-26'!T59</f>
        <v>0</v>
      </c>
      <c r="U59">
        <f>'2025-26'!U59</f>
        <v>0</v>
      </c>
      <c r="V59">
        <f>'2025-26'!V59</f>
        <v>0</v>
      </c>
      <c r="W59">
        <f>'2025-26'!W59</f>
        <v>0</v>
      </c>
      <c r="X59">
        <f>'2025-26'!X59</f>
        <v>0</v>
      </c>
      <c r="Y59">
        <f>'2025-26'!Y59</f>
        <v>0</v>
      </c>
      <c r="Z59">
        <f>'2025-26'!Z59</f>
        <v>0</v>
      </c>
      <c r="AA59">
        <f>'2025-26'!AA59</f>
        <v>0</v>
      </c>
      <c r="AB59">
        <f>'2025-26'!AB59</f>
        <v>0</v>
      </c>
      <c r="AC59">
        <f>'2025-26'!AC59</f>
        <v>0</v>
      </c>
      <c r="AD59">
        <f>'2025-26'!AD59</f>
        <v>0</v>
      </c>
      <c r="AE59">
        <f>'2025-26'!AE59</f>
        <v>0</v>
      </c>
    </row>
    <row r="60" spans="1:31">
      <c r="A60" s="3">
        <v>82</v>
      </c>
      <c r="B60" t="s">
        <v>77</v>
      </c>
      <c r="C60">
        <f>'2025-26'!C60</f>
        <v>0</v>
      </c>
      <c r="D60">
        <f>'2025-26'!D60</f>
        <v>0</v>
      </c>
      <c r="E60">
        <f>'2025-26'!E60</f>
        <v>0</v>
      </c>
      <c r="F60">
        <f>'2025-26'!F60</f>
        <v>0</v>
      </c>
      <c r="G60" s="92">
        <f>Standard!H60</f>
        <v>4079.018</v>
      </c>
      <c r="H60">
        <f>'2025-26'!H60</f>
        <v>0</v>
      </c>
      <c r="I60">
        <f>'2025-26'!I60</f>
        <v>123</v>
      </c>
      <c r="J60">
        <f>'2025-26'!J60</f>
        <v>4.25</v>
      </c>
      <c r="K60">
        <f>'2025-26'!K60</f>
        <v>6</v>
      </c>
      <c r="L60" s="92">
        <f>'Level 2'!R60</f>
        <v>291</v>
      </c>
      <c r="M60" s="92">
        <f>'Level 3'!R60</f>
        <v>8</v>
      </c>
      <c r="N60" s="92">
        <f>ELL!R60</f>
        <v>509</v>
      </c>
      <c r="O60" s="92">
        <f>Indigenous!R60</f>
        <v>2102</v>
      </c>
      <c r="P60">
        <f>'2025-26'!P60</f>
        <v>0.375</v>
      </c>
      <c r="Q60">
        <f>'2025-26'!Q60</f>
        <v>0</v>
      </c>
      <c r="R60">
        <f>'2025-26'!R60</f>
        <v>0</v>
      </c>
      <c r="S60">
        <f>'2025-26'!S60</f>
        <v>0</v>
      </c>
      <c r="T60">
        <f>'2025-26'!T60</f>
        <v>30</v>
      </c>
      <c r="U60">
        <f>'2025-26'!U60</f>
        <v>0</v>
      </c>
      <c r="V60">
        <f>'2025-26'!V60</f>
        <v>0</v>
      </c>
      <c r="W60">
        <f>'2025-26'!W60</f>
        <v>0</v>
      </c>
      <c r="X60">
        <f>'2025-26'!X60</f>
        <v>0</v>
      </c>
      <c r="Y60">
        <f>'2025-26'!Y60</f>
        <v>0</v>
      </c>
      <c r="Z60">
        <f>'2025-26'!Z60</f>
        <v>0</v>
      </c>
      <c r="AA60">
        <f>'2025-26'!AA60</f>
        <v>0</v>
      </c>
      <c r="AB60">
        <f>'2025-26'!AB60</f>
        <v>0</v>
      </c>
      <c r="AC60">
        <f>'2025-26'!AC60</f>
        <v>0</v>
      </c>
      <c r="AD60">
        <f>'2025-26'!AD60</f>
        <v>0</v>
      </c>
      <c r="AE60">
        <f>'2025-26'!AE60</f>
        <v>0</v>
      </c>
    </row>
    <row r="61" spans="1:31">
      <c r="A61" s="3">
        <v>83</v>
      </c>
      <c r="B61" t="s">
        <v>78</v>
      </c>
      <c r="C61">
        <f>'2025-26'!C61</f>
        <v>0</v>
      </c>
      <c r="D61">
        <f>'2025-26'!D61</f>
        <v>0</v>
      </c>
      <c r="E61">
        <f>'2025-26'!E61</f>
        <v>0</v>
      </c>
      <c r="F61">
        <f>'2025-26'!F61</f>
        <v>0</v>
      </c>
      <c r="G61" s="92">
        <f>Standard!H61</f>
        <v>6559.4092000000001</v>
      </c>
      <c r="H61">
        <f>'2025-26'!H61</f>
        <v>0</v>
      </c>
      <c r="I61">
        <f>'2025-26'!I61</f>
        <v>48</v>
      </c>
      <c r="J61">
        <f>'2025-26'!J61</f>
        <v>0</v>
      </c>
      <c r="K61">
        <f>'2025-26'!K61</f>
        <v>4</v>
      </c>
      <c r="L61" s="92">
        <f>'Level 2'!R61</f>
        <v>532</v>
      </c>
      <c r="M61" s="92">
        <f>'Level 3'!R61</f>
        <v>85</v>
      </c>
      <c r="N61" s="92">
        <f>ELL!R61</f>
        <v>96</v>
      </c>
      <c r="O61" s="92">
        <f>Indigenous!R61</f>
        <v>1269</v>
      </c>
      <c r="P61">
        <f>'2025-26'!P61</f>
        <v>0</v>
      </c>
      <c r="Q61">
        <f>'2025-26'!Q61</f>
        <v>0</v>
      </c>
      <c r="R61">
        <f>'2025-26'!R61</f>
        <v>0</v>
      </c>
      <c r="S61">
        <f>'2025-26'!S61</f>
        <v>0</v>
      </c>
      <c r="T61">
        <f>'2025-26'!T61</f>
        <v>0</v>
      </c>
      <c r="U61">
        <f>'2025-26'!U61</f>
        <v>0</v>
      </c>
      <c r="V61">
        <f>'2025-26'!V61</f>
        <v>0</v>
      </c>
      <c r="W61">
        <f>'2025-26'!W61</f>
        <v>10</v>
      </c>
      <c r="X61">
        <f>'2025-26'!X61</f>
        <v>5</v>
      </c>
      <c r="Y61">
        <f>'2025-26'!Y61</f>
        <v>5</v>
      </c>
      <c r="Z61">
        <f>'2025-26'!Z61</f>
        <v>5</v>
      </c>
      <c r="AA61">
        <f>'2025-26'!AA61</f>
        <v>0</v>
      </c>
      <c r="AB61">
        <f>'2025-26'!AB61</f>
        <v>0</v>
      </c>
      <c r="AC61">
        <f>'2025-26'!AC61</f>
        <v>0</v>
      </c>
      <c r="AD61">
        <f>'2025-26'!AD61</f>
        <v>0</v>
      </c>
      <c r="AE61">
        <f>'2025-26'!AE61</f>
        <v>0</v>
      </c>
    </row>
    <row r="62" spans="1:31">
      <c r="A62" s="3">
        <v>84</v>
      </c>
      <c r="B62" t="s">
        <v>79</v>
      </c>
      <c r="C62">
        <f>'2025-26'!C62</f>
        <v>0</v>
      </c>
      <c r="D62">
        <f>'2025-26'!D62</f>
        <v>0</v>
      </c>
      <c r="E62">
        <f>'2025-26'!E62</f>
        <v>0</v>
      </c>
      <c r="F62">
        <f>'2025-26'!F62</f>
        <v>0</v>
      </c>
      <c r="G62" s="92">
        <f>Standard!H62</f>
        <v>301.2346</v>
      </c>
      <c r="H62">
        <f>'2025-26'!H62</f>
        <v>0</v>
      </c>
      <c r="I62">
        <f>'2025-26'!I62</f>
        <v>0</v>
      </c>
      <c r="J62">
        <f>'2025-26'!J62</f>
        <v>0</v>
      </c>
      <c r="K62">
        <f>'2025-26'!K62</f>
        <v>0</v>
      </c>
      <c r="L62" s="92">
        <f>'Level 2'!R62</f>
        <v>25</v>
      </c>
      <c r="M62" s="92">
        <f>'Level 3'!R62</f>
        <v>1</v>
      </c>
      <c r="N62" s="92">
        <f>ELL!R62</f>
        <v>0</v>
      </c>
      <c r="O62" s="92">
        <f>Indigenous!R62</f>
        <v>177</v>
      </c>
      <c r="P62">
        <f>'2025-26'!P62</f>
        <v>0</v>
      </c>
      <c r="Q62">
        <f>'2025-26'!Q62</f>
        <v>0</v>
      </c>
      <c r="R62">
        <f>'2025-26'!R62</f>
        <v>0</v>
      </c>
      <c r="S62">
        <f>'2025-26'!S62</f>
        <v>0</v>
      </c>
      <c r="T62">
        <f>'2025-26'!T62</f>
        <v>0</v>
      </c>
      <c r="U62">
        <f>'2025-26'!U62</f>
        <v>0</v>
      </c>
      <c r="V62">
        <f>'2025-26'!V62</f>
        <v>0</v>
      </c>
      <c r="W62">
        <f>'2025-26'!W62</f>
        <v>0</v>
      </c>
      <c r="X62">
        <f>'2025-26'!X62</f>
        <v>0</v>
      </c>
      <c r="Y62">
        <f>'2025-26'!Y62</f>
        <v>0</v>
      </c>
      <c r="Z62">
        <f>'2025-26'!Z62</f>
        <v>0</v>
      </c>
      <c r="AA62">
        <f>'2025-26'!AA62</f>
        <v>0</v>
      </c>
      <c r="AB62">
        <f>'2025-26'!AB62</f>
        <v>0</v>
      </c>
      <c r="AC62">
        <f>'2025-26'!AC62</f>
        <v>0</v>
      </c>
      <c r="AD62">
        <f>'2025-26'!AD62</f>
        <v>0</v>
      </c>
      <c r="AE62">
        <f>'2025-26'!AE62</f>
        <v>0</v>
      </c>
    </row>
    <row r="63" spans="1:31">
      <c r="A63" s="3">
        <v>85</v>
      </c>
      <c r="B63" t="s">
        <v>80</v>
      </c>
      <c r="C63">
        <f>'2025-26'!C63</f>
        <v>0</v>
      </c>
      <c r="D63">
        <f>'2025-26'!D63</f>
        <v>0</v>
      </c>
      <c r="E63">
        <f>'2025-26'!E63</f>
        <v>0</v>
      </c>
      <c r="F63">
        <f>'2025-26'!F63</f>
        <v>0</v>
      </c>
      <c r="G63" s="92">
        <f>Standard!H63</f>
        <v>1094.135</v>
      </c>
      <c r="H63">
        <f>'2025-26'!H63</f>
        <v>0</v>
      </c>
      <c r="I63">
        <f>'2025-26'!I63</f>
        <v>55</v>
      </c>
      <c r="J63">
        <f>'2025-26'!J63</f>
        <v>0</v>
      </c>
      <c r="K63">
        <f>'2025-26'!K63</f>
        <v>1</v>
      </c>
      <c r="L63" s="92">
        <f>'Level 2'!R63</f>
        <v>111</v>
      </c>
      <c r="M63" s="92">
        <f>'Level 3'!R63</f>
        <v>26</v>
      </c>
      <c r="N63" s="92">
        <f>ELL!R63</f>
        <v>155</v>
      </c>
      <c r="O63" s="92">
        <f>Indigenous!R63</f>
        <v>579</v>
      </c>
      <c r="P63">
        <f>'2025-26'!P63</f>
        <v>0.75</v>
      </c>
      <c r="Q63">
        <f>'2025-26'!Q63</f>
        <v>0</v>
      </c>
      <c r="R63">
        <f>'2025-26'!R63</f>
        <v>0</v>
      </c>
      <c r="S63">
        <f>'2025-26'!S63</f>
        <v>0</v>
      </c>
      <c r="T63">
        <f>'2025-26'!T63</f>
        <v>0</v>
      </c>
      <c r="U63">
        <f>'2025-26'!U63</f>
        <v>0</v>
      </c>
      <c r="V63">
        <f>'2025-26'!V63</f>
        <v>0</v>
      </c>
      <c r="W63">
        <f>'2025-26'!W63</f>
        <v>0</v>
      </c>
      <c r="X63">
        <f>'2025-26'!X63</f>
        <v>0</v>
      </c>
      <c r="Y63">
        <f>'2025-26'!Y63</f>
        <v>0</v>
      </c>
      <c r="Z63">
        <f>'2025-26'!Z63</f>
        <v>0</v>
      </c>
      <c r="AA63">
        <f>'2025-26'!AA63</f>
        <v>0</v>
      </c>
      <c r="AB63">
        <f>'2025-26'!AB63</f>
        <v>0</v>
      </c>
      <c r="AC63">
        <f>'2025-26'!AC63</f>
        <v>0</v>
      </c>
      <c r="AD63">
        <f>'2025-26'!AD63</f>
        <v>0</v>
      </c>
      <c r="AE63">
        <f>'2025-26'!AE63</f>
        <v>0</v>
      </c>
    </row>
    <row r="64" spans="1:31">
      <c r="A64" s="3">
        <v>87</v>
      </c>
      <c r="B64" t="s">
        <v>81</v>
      </c>
      <c r="C64">
        <f>'2025-26'!C64</f>
        <v>0</v>
      </c>
      <c r="D64">
        <f>'2025-26'!D64</f>
        <v>0</v>
      </c>
      <c r="E64">
        <f>'2025-26'!E64</f>
        <v>0</v>
      </c>
      <c r="F64">
        <f>'2025-26'!F64</f>
        <v>0</v>
      </c>
      <c r="G64" s="92">
        <f>Standard!H64</f>
        <v>174.69470000000001</v>
      </c>
      <c r="H64">
        <f>'2025-26'!H64</f>
        <v>0</v>
      </c>
      <c r="I64">
        <f>'2025-26'!I64</f>
        <v>0</v>
      </c>
      <c r="J64">
        <f>'2025-26'!J64</f>
        <v>0</v>
      </c>
      <c r="K64">
        <f>'2025-26'!K64</f>
        <v>1</v>
      </c>
      <c r="L64" s="92">
        <f>'Level 2'!R64</f>
        <v>9</v>
      </c>
      <c r="M64" s="92">
        <f>'Level 3'!R64</f>
        <v>0</v>
      </c>
      <c r="N64" s="92">
        <f>ELL!R64</f>
        <v>0</v>
      </c>
      <c r="O64" s="92">
        <f>Indigenous!R64</f>
        <v>133</v>
      </c>
      <c r="P64">
        <f>'2025-26'!P64</f>
        <v>0</v>
      </c>
      <c r="Q64">
        <f>'2025-26'!Q64</f>
        <v>0</v>
      </c>
      <c r="R64">
        <f>'2025-26'!R64</f>
        <v>0</v>
      </c>
      <c r="S64">
        <f>'2025-26'!S64</f>
        <v>0</v>
      </c>
      <c r="T64">
        <f>'2025-26'!T64</f>
        <v>0</v>
      </c>
      <c r="U64">
        <f>'2025-26'!U64</f>
        <v>0</v>
      </c>
      <c r="V64">
        <f>'2025-26'!V64</f>
        <v>0</v>
      </c>
      <c r="W64">
        <f>'2025-26'!W64</f>
        <v>0</v>
      </c>
      <c r="X64">
        <f>'2025-26'!X64</f>
        <v>0</v>
      </c>
      <c r="Y64">
        <f>'2025-26'!Y64</f>
        <v>0</v>
      </c>
      <c r="Z64">
        <f>'2025-26'!Z64</f>
        <v>0</v>
      </c>
      <c r="AA64">
        <f>'2025-26'!AA64</f>
        <v>0</v>
      </c>
      <c r="AB64">
        <f>'2025-26'!AB64</f>
        <v>0</v>
      </c>
      <c r="AC64">
        <f>'2025-26'!AC64</f>
        <v>0</v>
      </c>
      <c r="AD64">
        <f>'2025-26'!AD64</f>
        <v>0</v>
      </c>
      <c r="AE64">
        <f>'2025-26'!AE64</f>
        <v>0</v>
      </c>
    </row>
    <row r="65" spans="1:31">
      <c r="A65" s="3">
        <v>91</v>
      </c>
      <c r="B65" t="s">
        <v>82</v>
      </c>
      <c r="C65">
        <f>'2025-26'!C65</f>
        <v>0</v>
      </c>
      <c r="D65">
        <f>'2025-26'!D65</f>
        <v>0</v>
      </c>
      <c r="E65">
        <f>'2025-26'!E65</f>
        <v>0</v>
      </c>
      <c r="F65">
        <f>'2025-26'!F65</f>
        <v>0</v>
      </c>
      <c r="G65" s="92">
        <f>Standard!H65</f>
        <v>2612.4848000000002</v>
      </c>
      <c r="H65">
        <f>'2025-26'!H65</f>
        <v>0</v>
      </c>
      <c r="I65">
        <f>'2025-26'!I65</f>
        <v>87</v>
      </c>
      <c r="J65">
        <f>'2025-26'!J65</f>
        <v>620.75</v>
      </c>
      <c r="K65">
        <f>'2025-26'!K65</f>
        <v>8</v>
      </c>
      <c r="L65" s="92">
        <f>'Level 2'!R65</f>
        <v>559</v>
      </c>
      <c r="M65" s="92">
        <f>'Level 3'!R65</f>
        <v>91</v>
      </c>
      <c r="N65" s="92">
        <f>ELL!R65</f>
        <v>0</v>
      </c>
      <c r="O65" s="92">
        <f>Indigenous!R65</f>
        <v>1352</v>
      </c>
      <c r="P65">
        <f>'2025-26'!P65</f>
        <v>11</v>
      </c>
      <c r="Q65">
        <f>'2025-26'!Q65</f>
        <v>0</v>
      </c>
      <c r="R65">
        <f>'2025-26'!R65</f>
        <v>0</v>
      </c>
      <c r="S65">
        <f>'2025-26'!S65</f>
        <v>56</v>
      </c>
      <c r="T65">
        <f>'2025-26'!T65</f>
        <v>228</v>
      </c>
      <c r="U65">
        <f>'2025-26'!U65</f>
        <v>15</v>
      </c>
      <c r="V65">
        <f>'2025-26'!V65</f>
        <v>0</v>
      </c>
      <c r="W65">
        <f>'2025-26'!W65</f>
        <v>0</v>
      </c>
      <c r="X65">
        <f>'2025-26'!X65</f>
        <v>0</v>
      </c>
      <c r="Y65">
        <f>'2025-26'!Y65</f>
        <v>0</v>
      </c>
      <c r="Z65">
        <f>'2025-26'!Z65</f>
        <v>0</v>
      </c>
      <c r="AA65">
        <f>'2025-26'!AA65</f>
        <v>0</v>
      </c>
      <c r="AB65">
        <f>'2025-26'!AB65</f>
        <v>0</v>
      </c>
      <c r="AC65">
        <f>'2025-26'!AC65</f>
        <v>0</v>
      </c>
      <c r="AD65">
        <f>'2025-26'!AD65</f>
        <v>50</v>
      </c>
      <c r="AE65">
        <f>'2025-26'!AE65</f>
        <v>4</v>
      </c>
    </row>
    <row r="66" spans="1:31">
      <c r="A66" s="3">
        <v>92</v>
      </c>
      <c r="B66" t="s">
        <v>83</v>
      </c>
      <c r="C66">
        <f>'2025-26'!C66</f>
        <v>0</v>
      </c>
      <c r="D66">
        <f>'2025-26'!D66</f>
        <v>0</v>
      </c>
      <c r="E66">
        <f>'2025-26'!E66</f>
        <v>0</v>
      </c>
      <c r="F66">
        <f>'2025-26'!F66</f>
        <v>0</v>
      </c>
      <c r="G66" s="92">
        <f>Standard!H66</f>
        <v>357.72250000000003</v>
      </c>
      <c r="H66">
        <f>'2025-26'!H66</f>
        <v>0</v>
      </c>
      <c r="I66">
        <f>'2025-26'!I66</f>
        <v>0</v>
      </c>
      <c r="J66">
        <f>'2025-26'!J66</f>
        <v>0</v>
      </c>
      <c r="K66">
        <f>'2025-26'!K66</f>
        <v>0</v>
      </c>
      <c r="L66" s="92">
        <f>'Level 2'!R66</f>
        <v>12</v>
      </c>
      <c r="M66" s="92">
        <f>'Level 3'!R66</f>
        <v>5</v>
      </c>
      <c r="N66" s="92">
        <f>ELL!R66</f>
        <v>1</v>
      </c>
      <c r="O66" s="92">
        <f>Indigenous!R66</f>
        <v>357.72250000000003</v>
      </c>
      <c r="P66">
        <f>'2025-26'!P66</f>
        <v>0</v>
      </c>
      <c r="Q66">
        <f>'2025-26'!Q66</f>
        <v>0</v>
      </c>
      <c r="R66">
        <f>'2025-26'!R66</f>
        <v>0</v>
      </c>
      <c r="S66">
        <f>'2025-26'!S66</f>
        <v>0</v>
      </c>
      <c r="T66">
        <f>'2025-26'!T66</f>
        <v>0</v>
      </c>
      <c r="U66">
        <f>'2025-26'!U66</f>
        <v>0</v>
      </c>
      <c r="V66">
        <f>'2025-26'!V66</f>
        <v>0</v>
      </c>
      <c r="W66">
        <f>'2025-26'!W66</f>
        <v>0</v>
      </c>
      <c r="X66">
        <f>'2025-26'!X66</f>
        <v>0</v>
      </c>
      <c r="Y66">
        <f>'2025-26'!Y66</f>
        <v>0</v>
      </c>
      <c r="Z66">
        <f>'2025-26'!Z66</f>
        <v>0</v>
      </c>
      <c r="AA66">
        <f>'2025-26'!AA66</f>
        <v>0</v>
      </c>
      <c r="AB66">
        <f>'2025-26'!AB66</f>
        <v>0</v>
      </c>
      <c r="AC66">
        <f>'2025-26'!AC66</f>
        <v>0</v>
      </c>
      <c r="AD66">
        <f>'2025-26'!AD66</f>
        <v>0</v>
      </c>
      <c r="AE66">
        <f>'2025-26'!AE66</f>
        <v>0</v>
      </c>
    </row>
    <row r="67" spans="1:31">
      <c r="A67" s="4">
        <v>93</v>
      </c>
      <c r="B67" s="5" t="s">
        <v>84</v>
      </c>
      <c r="C67">
        <f>'2025-26'!C67</f>
        <v>0</v>
      </c>
      <c r="D67">
        <f>'2025-26'!D67</f>
        <v>0</v>
      </c>
      <c r="E67">
        <f>'2025-26'!E67</f>
        <v>0</v>
      </c>
      <c r="F67">
        <f>'2025-26'!F67</f>
        <v>25</v>
      </c>
      <c r="G67" s="92">
        <f>Standard!H67</f>
        <v>5612.9556000000002</v>
      </c>
      <c r="H67">
        <f>'2025-26'!H67</f>
        <v>0</v>
      </c>
      <c r="I67">
        <f>'2025-26'!I67</f>
        <v>0</v>
      </c>
      <c r="J67">
        <f>'2025-26'!J67</f>
        <v>51.75</v>
      </c>
      <c r="K67">
        <f>'2025-26'!K67</f>
        <v>4</v>
      </c>
      <c r="L67" s="92">
        <f>'Level 2'!R67</f>
        <v>280</v>
      </c>
      <c r="M67" s="92">
        <f>'Level 3'!R67</f>
        <v>119</v>
      </c>
      <c r="N67" s="92">
        <f>ELL!R67</f>
        <v>1328</v>
      </c>
      <c r="O67" s="92">
        <f>Indigenous!R67</f>
        <v>366</v>
      </c>
      <c r="P67">
        <f>'2025-26'!P67</f>
        <v>0.625</v>
      </c>
      <c r="Q67">
        <f>'2025-26'!Q67</f>
        <v>0</v>
      </c>
      <c r="R67">
        <f>'2025-26'!R67</f>
        <v>0</v>
      </c>
      <c r="S67">
        <f>'2025-26'!S67</f>
        <v>5</v>
      </c>
      <c r="T67">
        <f>'2025-26'!T67</f>
        <v>25</v>
      </c>
      <c r="U67">
        <f>'2025-26'!U67</f>
        <v>0</v>
      </c>
      <c r="V67">
        <f>'2025-26'!V67</f>
        <v>0</v>
      </c>
      <c r="W67">
        <f>'2025-26'!W67</f>
        <v>0</v>
      </c>
      <c r="X67">
        <f>'2025-26'!X67</f>
        <v>0</v>
      </c>
      <c r="Y67">
        <f>'2025-26'!Y67</f>
        <v>4</v>
      </c>
      <c r="Z67">
        <f>'2025-26'!Z67</f>
        <v>0</v>
      </c>
      <c r="AA67">
        <f>'2025-26'!AA67</f>
        <v>0</v>
      </c>
      <c r="AB67">
        <f>'2025-26'!AB67</f>
        <v>0</v>
      </c>
      <c r="AC67">
        <f>'2025-26'!AC67</f>
        <v>0</v>
      </c>
      <c r="AD67">
        <f>'2025-26'!AD67</f>
        <v>1</v>
      </c>
      <c r="AE67">
        <f>'2025-26'!AE67</f>
        <v>0</v>
      </c>
    </row>
    <row r="68" spans="1:31">
      <c r="A68" s="6">
        <v>99</v>
      </c>
      <c r="B68" s="7" t="s">
        <v>85</v>
      </c>
      <c r="C68">
        <f t="shared" ref="C68:K68" si="0">SUM(C8:C67)</f>
        <v>29954</v>
      </c>
      <c r="D68">
        <f t="shared" si="0"/>
        <v>9736.5</v>
      </c>
      <c r="E68">
        <f t="shared" si="0"/>
        <v>19874.500800000002</v>
      </c>
      <c r="F68">
        <f t="shared" si="0"/>
        <v>814</v>
      </c>
      <c r="G68" s="92">
        <f t="shared" si="0"/>
        <v>566165.42979999993</v>
      </c>
      <c r="H68">
        <f t="shared" si="0"/>
        <v>252.21879999999999</v>
      </c>
      <c r="I68">
        <f t="shared" si="0"/>
        <v>6234.8125</v>
      </c>
      <c r="J68">
        <f t="shared" si="0"/>
        <v>9450.25</v>
      </c>
      <c r="K68">
        <f t="shared" si="0"/>
        <v>597</v>
      </c>
      <c r="L68" s="92">
        <f t="shared" ref="L68:O68" si="1">SUM(L8:L67)</f>
        <v>41639</v>
      </c>
      <c r="M68" s="92">
        <f t="shared" si="1"/>
        <v>9702</v>
      </c>
      <c r="N68" s="92">
        <f t="shared" si="1"/>
        <v>95783</v>
      </c>
      <c r="O68" s="92">
        <f t="shared" si="1"/>
        <v>65439.722500000003</v>
      </c>
      <c r="P68">
        <f t="shared" ref="P68:AE68" si="2">SUM(P8:P67)</f>
        <v>880.34379999999999</v>
      </c>
      <c r="Q68">
        <f t="shared" si="2"/>
        <v>235.5061</v>
      </c>
      <c r="R68">
        <f t="shared" si="2"/>
        <v>513.52835000000005</v>
      </c>
      <c r="S68">
        <f t="shared" si="2"/>
        <v>401</v>
      </c>
      <c r="T68">
        <f t="shared" si="2"/>
        <v>2879.5619999999999</v>
      </c>
      <c r="U68">
        <f t="shared" si="2"/>
        <v>174.25</v>
      </c>
      <c r="V68">
        <f t="shared" si="2"/>
        <v>1</v>
      </c>
      <c r="W68">
        <f t="shared" si="2"/>
        <v>544</v>
      </c>
      <c r="X68">
        <f t="shared" si="2"/>
        <v>219</v>
      </c>
      <c r="Y68">
        <f t="shared" si="2"/>
        <v>166</v>
      </c>
      <c r="Z68">
        <f t="shared" si="2"/>
        <v>127</v>
      </c>
      <c r="AA68">
        <f t="shared" si="2"/>
        <v>200.46564799999999</v>
      </c>
      <c r="AB68">
        <f t="shared" si="2"/>
        <v>475.58299999999997</v>
      </c>
      <c r="AC68">
        <f t="shared" si="2"/>
        <v>72</v>
      </c>
      <c r="AD68">
        <f t="shared" si="2"/>
        <v>1573.375</v>
      </c>
      <c r="AE68">
        <f t="shared" si="2"/>
        <v>93.224999999999994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E68"/>
  <sheetViews>
    <sheetView workbookViewId="0">
      <pane xSplit="2" ySplit="7" topLeftCell="C50" activePane="bottomRight" state="frozen"/>
      <selection activeCell="AA68" sqref="AA68"/>
      <selection pane="topRight" activeCell="AA68" sqref="AA68"/>
      <selection pane="bottomLeft" activeCell="AA68" sqref="AA68"/>
      <selection pane="bottomRight" activeCell="AA68" sqref="AA68"/>
    </sheetView>
  </sheetViews>
  <sheetFormatPr defaultRowHeight="14.4"/>
  <cols>
    <col min="1" max="1" width="3.88671875" customWidth="1"/>
    <col min="2" max="2" width="27.109375" bestFit="1" customWidth="1"/>
    <col min="7" max="7" width="10.88671875" style="92" customWidth="1"/>
    <col min="12" max="15" width="9.109375" style="92"/>
  </cols>
  <sheetData>
    <row r="1" spans="1:31">
      <c r="A1" s="87" t="s">
        <v>87</v>
      </c>
    </row>
    <row r="2" spans="1:31">
      <c r="A2" t="str">
        <f>CONCATENATE("SD ",Projections!D3," Enrolment Estimates")</f>
        <v>SD  Enrolment Estimates</v>
      </c>
    </row>
    <row r="4" spans="1:31">
      <c r="A4" s="1"/>
      <c r="B4" s="2"/>
      <c r="C4" t="s">
        <v>0</v>
      </c>
      <c r="G4" s="92" t="s">
        <v>1</v>
      </c>
      <c r="Q4" t="s">
        <v>2</v>
      </c>
      <c r="AA4" t="s">
        <v>3</v>
      </c>
    </row>
    <row r="5" spans="1:31">
      <c r="A5" s="3"/>
      <c r="C5" t="s">
        <v>4</v>
      </c>
      <c r="D5" t="s">
        <v>4</v>
      </c>
      <c r="E5" t="s">
        <v>4</v>
      </c>
      <c r="F5" t="s">
        <v>5</v>
      </c>
      <c r="G5" s="92" t="s">
        <v>6</v>
      </c>
      <c r="H5" t="s">
        <v>7</v>
      </c>
      <c r="I5" t="s">
        <v>8</v>
      </c>
      <c r="J5" t="s">
        <v>9</v>
      </c>
      <c r="K5" t="s">
        <v>10</v>
      </c>
      <c r="L5" s="92" t="s">
        <v>11</v>
      </c>
      <c r="M5" s="92" t="s">
        <v>12</v>
      </c>
      <c r="N5" s="92" t="s">
        <v>13</v>
      </c>
      <c r="O5" s="92" t="s">
        <v>14</v>
      </c>
      <c r="P5" t="s">
        <v>15</v>
      </c>
      <c r="Q5" t="s">
        <v>16</v>
      </c>
      <c r="R5" t="s">
        <v>16</v>
      </c>
      <c r="S5" t="s">
        <v>9</v>
      </c>
      <c r="T5" t="s">
        <v>9</v>
      </c>
      <c r="U5" t="s">
        <v>9</v>
      </c>
      <c r="V5" t="s">
        <v>10</v>
      </c>
      <c r="W5" t="s">
        <v>11</v>
      </c>
      <c r="X5" t="s">
        <v>12</v>
      </c>
      <c r="Y5" t="s">
        <v>17</v>
      </c>
      <c r="Z5" t="s">
        <v>17</v>
      </c>
      <c r="AA5" t="s">
        <v>16</v>
      </c>
      <c r="AB5" t="s">
        <v>16</v>
      </c>
      <c r="AC5" t="s">
        <v>9</v>
      </c>
      <c r="AD5" t="s">
        <v>9</v>
      </c>
      <c r="AE5" t="s">
        <v>9</v>
      </c>
    </row>
    <row r="6" spans="1:31">
      <c r="A6" s="3"/>
      <c r="B6" t="s">
        <v>18</v>
      </c>
      <c r="C6" t="s">
        <v>19</v>
      </c>
      <c r="D6" t="s">
        <v>20</v>
      </c>
      <c r="E6" t="s">
        <v>21</v>
      </c>
      <c r="F6" t="s">
        <v>20</v>
      </c>
      <c r="Q6" t="s">
        <v>22</v>
      </c>
      <c r="R6" t="s">
        <v>15</v>
      </c>
      <c r="S6" t="s">
        <v>23</v>
      </c>
      <c r="T6" t="s">
        <v>21</v>
      </c>
      <c r="U6" t="s">
        <v>15</v>
      </c>
      <c r="V6" t="s">
        <v>24</v>
      </c>
      <c r="W6" t="s">
        <v>24</v>
      </c>
      <c r="X6" t="s">
        <v>24</v>
      </c>
      <c r="Z6" t="s">
        <v>13</v>
      </c>
      <c r="AA6" t="s">
        <v>22</v>
      </c>
      <c r="AB6" t="s">
        <v>15</v>
      </c>
      <c r="AC6" t="s">
        <v>23</v>
      </c>
      <c r="AD6" t="s">
        <v>21</v>
      </c>
      <c r="AE6" t="s">
        <v>15</v>
      </c>
    </row>
    <row r="7" spans="1:31">
      <c r="A7" s="3"/>
    </row>
    <row r="8" spans="1:31">
      <c r="A8" s="1">
        <v>5</v>
      </c>
      <c r="B8" s="2" t="s">
        <v>25</v>
      </c>
      <c r="C8">
        <f>'2025-26'!C8</f>
        <v>0</v>
      </c>
      <c r="D8">
        <f>'2025-26'!D8</f>
        <v>0</v>
      </c>
      <c r="E8">
        <f>'2025-26'!E8</f>
        <v>0</v>
      </c>
      <c r="F8">
        <f>'2025-26'!F8</f>
        <v>0</v>
      </c>
      <c r="G8" s="92">
        <f>Standard!I8</f>
        <v>5417.1243000000004</v>
      </c>
      <c r="H8">
        <f>'2025-26'!H8</f>
        <v>0</v>
      </c>
      <c r="I8">
        <f>'2025-26'!I8</f>
        <v>125</v>
      </c>
      <c r="J8">
        <f>'2025-26'!J8</f>
        <v>116.125</v>
      </c>
      <c r="K8">
        <f>'2025-26'!K8</f>
        <v>9</v>
      </c>
      <c r="L8" s="92">
        <f>'Level 2'!S8</f>
        <v>488</v>
      </c>
      <c r="M8" s="92">
        <f>'Level 3'!S8</f>
        <v>294</v>
      </c>
      <c r="N8" s="92">
        <f>ELL!S8</f>
        <v>146</v>
      </c>
      <c r="O8" s="92">
        <f>Indigenous!S8</f>
        <v>1059</v>
      </c>
      <c r="P8">
        <f>'2025-26'!P8</f>
        <v>0.875</v>
      </c>
      <c r="Q8">
        <f>'2025-26'!Q8</f>
        <v>0</v>
      </c>
      <c r="R8">
        <f>'2025-26'!R8</f>
        <v>0</v>
      </c>
      <c r="S8">
        <f>'2025-26'!S8</f>
        <v>2</v>
      </c>
      <c r="T8">
        <f>'2025-26'!T8</f>
        <v>30</v>
      </c>
      <c r="U8">
        <f>'2025-26'!U8</f>
        <v>1</v>
      </c>
      <c r="V8">
        <f>'2025-26'!V8</f>
        <v>0</v>
      </c>
      <c r="W8">
        <f>'2025-26'!W8</f>
        <v>12</v>
      </c>
      <c r="X8">
        <f>'2025-26'!X8</f>
        <v>11</v>
      </c>
      <c r="Y8">
        <f>'2025-26'!Y8</f>
        <v>0</v>
      </c>
      <c r="Z8">
        <f>'2025-26'!Z8</f>
        <v>0</v>
      </c>
      <c r="AA8">
        <f>'2025-26'!AA8</f>
        <v>0</v>
      </c>
      <c r="AB8">
        <f>'2025-26'!AB8</f>
        <v>0</v>
      </c>
      <c r="AC8">
        <f>'2025-26'!AC8</f>
        <v>4</v>
      </c>
      <c r="AD8">
        <f>'2025-26'!AD8</f>
        <v>12</v>
      </c>
      <c r="AE8">
        <f>'2025-26'!AE8</f>
        <v>1</v>
      </c>
    </row>
    <row r="9" spans="1:31">
      <c r="A9" s="3">
        <v>6</v>
      </c>
      <c r="B9" t="s">
        <v>26</v>
      </c>
      <c r="C9">
        <f>'2025-26'!C9</f>
        <v>0</v>
      </c>
      <c r="D9">
        <f>'2025-26'!D9</f>
        <v>0</v>
      </c>
      <c r="E9">
        <f>'2025-26'!E9</f>
        <v>0</v>
      </c>
      <c r="F9">
        <f>'2025-26'!F9</f>
        <v>0</v>
      </c>
      <c r="G9" s="92">
        <f>Standard!I9</f>
        <v>3351.0396999999998</v>
      </c>
      <c r="H9">
        <f>'2025-26'!H9</f>
        <v>0</v>
      </c>
      <c r="I9">
        <f>'2025-26'!I9</f>
        <v>66</v>
      </c>
      <c r="J9">
        <f>'2025-26'!J9</f>
        <v>23.5</v>
      </c>
      <c r="K9">
        <f>'2025-26'!K9</f>
        <v>2</v>
      </c>
      <c r="L9" s="92">
        <f>'Level 2'!S9</f>
        <v>200</v>
      </c>
      <c r="M9" s="92">
        <f>'Level 3'!S9</f>
        <v>83</v>
      </c>
      <c r="N9" s="92">
        <f>ELL!S9</f>
        <v>42</v>
      </c>
      <c r="O9" s="92">
        <f>Indigenous!S9</f>
        <v>739</v>
      </c>
      <c r="P9">
        <f>'2025-26'!P9</f>
        <v>0</v>
      </c>
      <c r="Q9">
        <f>'2025-26'!Q9</f>
        <v>0.375</v>
      </c>
      <c r="R9">
        <f>'2025-26'!R9</f>
        <v>1</v>
      </c>
      <c r="S9">
        <f>'2025-26'!S9</f>
        <v>0</v>
      </c>
      <c r="T9">
        <f>'2025-26'!T9</f>
        <v>12</v>
      </c>
      <c r="U9">
        <f>'2025-26'!U9</f>
        <v>0</v>
      </c>
      <c r="V9">
        <f>'2025-26'!V9</f>
        <v>0</v>
      </c>
      <c r="W9">
        <f>'2025-26'!W9</f>
        <v>0</v>
      </c>
      <c r="X9">
        <f>'2025-26'!X9</f>
        <v>0</v>
      </c>
      <c r="Y9">
        <f>'2025-26'!Y9</f>
        <v>0</v>
      </c>
      <c r="Z9">
        <f>'2025-26'!Z9</f>
        <v>0</v>
      </c>
      <c r="AA9">
        <f>'2025-26'!AA9</f>
        <v>0.25</v>
      </c>
      <c r="AB9">
        <f>'2025-26'!AB9</f>
        <v>0.25</v>
      </c>
      <c r="AC9">
        <f>'2025-26'!AC9</f>
        <v>0</v>
      </c>
      <c r="AD9">
        <f>'2025-26'!AD9</f>
        <v>12.5</v>
      </c>
      <c r="AE9">
        <f>'2025-26'!AE9</f>
        <v>0</v>
      </c>
    </row>
    <row r="10" spans="1:31">
      <c r="A10" s="3">
        <v>8</v>
      </c>
      <c r="B10" t="s">
        <v>27</v>
      </c>
      <c r="C10">
        <f>'2025-26'!C10</f>
        <v>0</v>
      </c>
      <c r="D10">
        <f>'2025-26'!D10</f>
        <v>0</v>
      </c>
      <c r="E10">
        <f>'2025-26'!E10</f>
        <v>0</v>
      </c>
      <c r="F10">
        <f>'2025-26'!F10</f>
        <v>0</v>
      </c>
      <c r="G10" s="92">
        <f>Standard!I10</f>
        <v>4153.5780000000004</v>
      </c>
      <c r="H10">
        <f>'2025-26'!H10</f>
        <v>0</v>
      </c>
      <c r="I10">
        <f>'2025-26'!I10</f>
        <v>22</v>
      </c>
      <c r="J10">
        <f>'2025-26'!J10</f>
        <v>294.6875</v>
      </c>
      <c r="K10">
        <f>'2025-26'!K10</f>
        <v>2</v>
      </c>
      <c r="L10" s="92">
        <f>'Level 2'!S10</f>
        <v>234</v>
      </c>
      <c r="M10" s="92">
        <f>'Level 3'!S10</f>
        <v>14</v>
      </c>
      <c r="N10" s="92">
        <f>ELL!S10</f>
        <v>66</v>
      </c>
      <c r="O10" s="92">
        <f>Indigenous!S10</f>
        <v>795</v>
      </c>
      <c r="P10">
        <f>'2025-26'!P10</f>
        <v>4.25</v>
      </c>
      <c r="Q10">
        <f>'2025-26'!Q10</f>
        <v>0</v>
      </c>
      <c r="R10">
        <f>'2025-26'!R10</f>
        <v>0</v>
      </c>
      <c r="S10">
        <f>'2025-26'!S10</f>
        <v>10</v>
      </c>
      <c r="T10">
        <f>'2025-26'!T10</f>
        <v>54</v>
      </c>
      <c r="U10">
        <f>'2025-26'!U10</f>
        <v>1</v>
      </c>
      <c r="V10">
        <f>'2025-26'!V10</f>
        <v>0</v>
      </c>
      <c r="W10">
        <f>'2025-26'!W10</f>
        <v>0</v>
      </c>
      <c r="X10">
        <f>'2025-26'!X10</f>
        <v>0</v>
      </c>
      <c r="Y10">
        <f>'2025-26'!Y10</f>
        <v>0</v>
      </c>
      <c r="Z10">
        <f>'2025-26'!Z10</f>
        <v>0</v>
      </c>
      <c r="AA10">
        <f>'2025-26'!AA10</f>
        <v>0</v>
      </c>
      <c r="AB10">
        <f>'2025-26'!AB10</f>
        <v>0</v>
      </c>
      <c r="AC10">
        <f>'2025-26'!AC10</f>
        <v>2</v>
      </c>
      <c r="AD10">
        <f>'2025-26'!AD10</f>
        <v>45</v>
      </c>
      <c r="AE10">
        <f>'2025-26'!AE10</f>
        <v>0</v>
      </c>
    </row>
    <row r="11" spans="1:31">
      <c r="A11" s="3">
        <v>10</v>
      </c>
      <c r="B11" t="s">
        <v>28</v>
      </c>
      <c r="C11">
        <f>'2025-26'!C11</f>
        <v>0</v>
      </c>
      <c r="D11">
        <f>'2025-26'!D11</f>
        <v>0</v>
      </c>
      <c r="E11">
        <f>'2025-26'!E11</f>
        <v>0</v>
      </c>
      <c r="F11">
        <f>'2025-26'!F11</f>
        <v>0</v>
      </c>
      <c r="G11" s="92">
        <f>Standard!I11</f>
        <v>506.5711</v>
      </c>
      <c r="H11">
        <f>'2025-26'!H11</f>
        <v>0</v>
      </c>
      <c r="I11">
        <f>'2025-26'!I11</f>
        <v>0</v>
      </c>
      <c r="J11">
        <f>'2025-26'!J11</f>
        <v>16.375</v>
      </c>
      <c r="K11">
        <f>'2025-26'!K11</f>
        <v>1</v>
      </c>
      <c r="L11" s="92">
        <f>'Level 2'!S11</f>
        <v>57</v>
      </c>
      <c r="M11" s="92">
        <f>'Level 3'!S11</f>
        <v>15</v>
      </c>
      <c r="N11" s="92">
        <f>ELL!S11</f>
        <v>1</v>
      </c>
      <c r="O11" s="92">
        <f>Indigenous!S11</f>
        <v>137</v>
      </c>
      <c r="P11">
        <f>'2025-26'!P11</f>
        <v>0</v>
      </c>
      <c r="Q11">
        <f>'2025-26'!Q11</f>
        <v>0</v>
      </c>
      <c r="R11">
        <f>'2025-26'!R11</f>
        <v>0</v>
      </c>
      <c r="S11">
        <f>'2025-26'!S11</f>
        <v>1</v>
      </c>
      <c r="T11">
        <f>'2025-26'!T11</f>
        <v>2</v>
      </c>
      <c r="U11">
        <f>'2025-26'!U11</f>
        <v>0</v>
      </c>
      <c r="V11">
        <f>'2025-26'!V11</f>
        <v>0</v>
      </c>
      <c r="W11">
        <f>'2025-26'!W11</f>
        <v>0</v>
      </c>
      <c r="X11">
        <f>'2025-26'!X11</f>
        <v>0</v>
      </c>
      <c r="Y11">
        <f>'2025-26'!Y11</f>
        <v>0</v>
      </c>
      <c r="Z11">
        <f>'2025-26'!Z11</f>
        <v>0</v>
      </c>
      <c r="AA11">
        <f>'2025-26'!AA11</f>
        <v>0</v>
      </c>
      <c r="AB11">
        <f>'2025-26'!AB11</f>
        <v>0</v>
      </c>
      <c r="AC11">
        <f>'2025-26'!AC11</f>
        <v>1</v>
      </c>
      <c r="AD11">
        <f>'2025-26'!AD11</f>
        <v>1</v>
      </c>
      <c r="AE11">
        <f>'2025-26'!AE11</f>
        <v>0</v>
      </c>
    </row>
    <row r="12" spans="1:31">
      <c r="A12" s="3">
        <v>19</v>
      </c>
      <c r="B12" t="s">
        <v>29</v>
      </c>
      <c r="C12">
        <f>'2025-26'!C12</f>
        <v>0</v>
      </c>
      <c r="D12">
        <f>'2025-26'!D12</f>
        <v>0</v>
      </c>
      <c r="E12">
        <f>'2025-26'!E12</f>
        <v>0</v>
      </c>
      <c r="F12">
        <f>'2025-26'!F12</f>
        <v>0</v>
      </c>
      <c r="G12" s="92">
        <f>Standard!I12</f>
        <v>1101.0891999999999</v>
      </c>
      <c r="H12">
        <f>'2025-26'!H12</f>
        <v>0</v>
      </c>
      <c r="I12">
        <f>'2025-26'!I12</f>
        <v>0</v>
      </c>
      <c r="J12">
        <f>'2025-26'!J12</f>
        <v>0</v>
      </c>
      <c r="K12">
        <f>'2025-26'!K12</f>
        <v>1</v>
      </c>
      <c r="L12" s="92">
        <f>'Level 2'!S12</f>
        <v>111</v>
      </c>
      <c r="M12" s="92">
        <f>'Level 3'!S12</f>
        <v>6</v>
      </c>
      <c r="N12" s="92">
        <f>ELL!S12</f>
        <v>44</v>
      </c>
      <c r="O12" s="92">
        <f>Indigenous!S12</f>
        <v>89</v>
      </c>
      <c r="P12">
        <f>'2025-26'!P12</f>
        <v>0</v>
      </c>
      <c r="Q12">
        <f>'2025-26'!Q12</f>
        <v>0</v>
      </c>
      <c r="R12">
        <f>'2025-26'!R12</f>
        <v>0</v>
      </c>
      <c r="S12">
        <f>'2025-26'!S12</f>
        <v>0</v>
      </c>
      <c r="T12">
        <f>'2025-26'!T12</f>
        <v>0</v>
      </c>
      <c r="U12">
        <f>'2025-26'!U12</f>
        <v>0</v>
      </c>
      <c r="V12">
        <f>'2025-26'!V12</f>
        <v>1</v>
      </c>
      <c r="W12">
        <f>'2025-26'!W12</f>
        <v>2</v>
      </c>
      <c r="X12">
        <f>'2025-26'!X12</f>
        <v>5</v>
      </c>
      <c r="Y12">
        <f>'2025-26'!Y12</f>
        <v>0</v>
      </c>
      <c r="Z12">
        <f>'2025-26'!Z12</f>
        <v>0</v>
      </c>
      <c r="AA12">
        <f>'2025-26'!AA12</f>
        <v>0</v>
      </c>
      <c r="AB12">
        <f>'2025-26'!AB12</f>
        <v>0</v>
      </c>
      <c r="AC12">
        <f>'2025-26'!AC12</f>
        <v>0</v>
      </c>
      <c r="AD12">
        <f>'2025-26'!AD12</f>
        <v>0</v>
      </c>
      <c r="AE12">
        <f>'2025-26'!AE12</f>
        <v>0</v>
      </c>
    </row>
    <row r="13" spans="1:31">
      <c r="A13" s="3">
        <v>20</v>
      </c>
      <c r="B13" t="s">
        <v>30</v>
      </c>
      <c r="C13">
        <f>'2025-26'!C13</f>
        <v>0</v>
      </c>
      <c r="D13">
        <f>'2025-26'!D13</f>
        <v>0</v>
      </c>
      <c r="E13">
        <f>'2025-26'!E13</f>
        <v>0</v>
      </c>
      <c r="F13">
        <f>'2025-26'!F13</f>
        <v>0</v>
      </c>
      <c r="G13" s="92">
        <f>Standard!I13</f>
        <v>4033.5223999999998</v>
      </c>
      <c r="H13">
        <f>'2025-26'!H13</f>
        <v>0</v>
      </c>
      <c r="I13">
        <f>'2025-26'!I13</f>
        <v>0</v>
      </c>
      <c r="J13">
        <f>'2025-26'!J13</f>
        <v>0</v>
      </c>
      <c r="K13">
        <f>'2025-26'!K13</f>
        <v>4</v>
      </c>
      <c r="L13" s="92">
        <f>'Level 2'!S13</f>
        <v>277</v>
      </c>
      <c r="M13" s="92">
        <f>'Level 3'!S13</f>
        <v>70</v>
      </c>
      <c r="N13" s="92">
        <f>ELL!S13</f>
        <v>518</v>
      </c>
      <c r="O13" s="92">
        <f>Indigenous!S13</f>
        <v>687</v>
      </c>
      <c r="P13">
        <f>'2025-26'!P13</f>
        <v>0</v>
      </c>
      <c r="Q13">
        <f>'2025-26'!Q13</f>
        <v>0</v>
      </c>
      <c r="R13">
        <f>'2025-26'!R13</f>
        <v>0</v>
      </c>
      <c r="S13">
        <f>'2025-26'!S13</f>
        <v>0</v>
      </c>
      <c r="T13">
        <f>'2025-26'!T13</f>
        <v>0</v>
      </c>
      <c r="U13">
        <f>'2025-26'!U13</f>
        <v>0</v>
      </c>
      <c r="V13">
        <f>'2025-26'!V13</f>
        <v>0</v>
      </c>
      <c r="W13">
        <f>'2025-26'!W13</f>
        <v>0</v>
      </c>
      <c r="X13">
        <f>'2025-26'!X13</f>
        <v>0</v>
      </c>
      <c r="Y13">
        <f>'2025-26'!Y13</f>
        <v>0</v>
      </c>
      <c r="Z13">
        <f>'2025-26'!Z13</f>
        <v>0</v>
      </c>
      <c r="AA13">
        <f>'2025-26'!AA13</f>
        <v>0</v>
      </c>
      <c r="AB13">
        <f>'2025-26'!AB13</f>
        <v>0</v>
      </c>
      <c r="AC13">
        <f>'2025-26'!AC13</f>
        <v>0</v>
      </c>
      <c r="AD13">
        <f>'2025-26'!AD13</f>
        <v>0</v>
      </c>
      <c r="AE13">
        <f>'2025-26'!AE13</f>
        <v>0</v>
      </c>
    </row>
    <row r="14" spans="1:31">
      <c r="A14" s="3">
        <v>22</v>
      </c>
      <c r="B14" t="s">
        <v>31</v>
      </c>
      <c r="C14">
        <f>'2025-26'!C14</f>
        <v>0</v>
      </c>
      <c r="D14">
        <f>'2025-26'!D14</f>
        <v>0</v>
      </c>
      <c r="E14">
        <f>'2025-26'!E14</f>
        <v>0</v>
      </c>
      <c r="F14">
        <f>'2025-26'!F14</f>
        <v>7</v>
      </c>
      <c r="G14" s="92">
        <f>Standard!I14</f>
        <v>8371.0576999999994</v>
      </c>
      <c r="H14">
        <f>'2025-26'!H14</f>
        <v>0.875</v>
      </c>
      <c r="I14">
        <f>'2025-26'!I14</f>
        <v>71</v>
      </c>
      <c r="J14">
        <f>'2025-26'!J14</f>
        <v>159.625</v>
      </c>
      <c r="K14">
        <f>'2025-26'!K14</f>
        <v>14</v>
      </c>
      <c r="L14" s="92">
        <f>'Level 2'!S14</f>
        <v>758</v>
      </c>
      <c r="M14" s="92">
        <f>'Level 3'!S14</f>
        <v>512</v>
      </c>
      <c r="N14" s="92">
        <f>ELL!S14</f>
        <v>747</v>
      </c>
      <c r="O14" s="92">
        <f>Indigenous!S14</f>
        <v>1342</v>
      </c>
      <c r="P14">
        <f>'2025-26'!P14</f>
        <v>0</v>
      </c>
      <c r="Q14">
        <f>'2025-26'!Q14</f>
        <v>3</v>
      </c>
      <c r="R14">
        <f>'2025-26'!R14</f>
        <v>0</v>
      </c>
      <c r="S14">
        <f>'2025-26'!S14</f>
        <v>2</v>
      </c>
      <c r="T14">
        <f>'2025-26'!T14</f>
        <v>57</v>
      </c>
      <c r="U14">
        <f>'2025-26'!U14</f>
        <v>0</v>
      </c>
      <c r="V14">
        <f>'2025-26'!V14</f>
        <v>0</v>
      </c>
      <c r="W14">
        <f>'2025-26'!W14</f>
        <v>0</v>
      </c>
      <c r="X14">
        <f>'2025-26'!X14</f>
        <v>0</v>
      </c>
      <c r="Y14">
        <f>'2025-26'!Y14</f>
        <v>0</v>
      </c>
      <c r="Z14">
        <f>'2025-26'!Z14</f>
        <v>0</v>
      </c>
      <c r="AA14">
        <f>'2025-26'!AA14</f>
        <v>0</v>
      </c>
      <c r="AB14">
        <f>'2025-26'!AB14</f>
        <v>0</v>
      </c>
      <c r="AC14">
        <f>'2025-26'!AC14</f>
        <v>0</v>
      </c>
      <c r="AD14">
        <f>'2025-26'!AD14</f>
        <v>33</v>
      </c>
      <c r="AE14">
        <f>'2025-26'!AE14</f>
        <v>0</v>
      </c>
    </row>
    <row r="15" spans="1:31">
      <c r="A15" s="3">
        <v>23</v>
      </c>
      <c r="B15" t="s">
        <v>32</v>
      </c>
      <c r="C15">
        <f>'2025-26'!C15</f>
        <v>0</v>
      </c>
      <c r="D15">
        <f>'2025-26'!D15</f>
        <v>0</v>
      </c>
      <c r="E15">
        <f>'2025-26'!E15</f>
        <v>0</v>
      </c>
      <c r="F15">
        <f>'2025-26'!F15</f>
        <v>0</v>
      </c>
      <c r="G15" s="92">
        <f>Standard!I15</f>
        <v>24339.9198</v>
      </c>
      <c r="H15">
        <f>'2025-26'!H15</f>
        <v>5</v>
      </c>
      <c r="I15">
        <f>'2025-26'!I15</f>
        <v>280</v>
      </c>
      <c r="J15">
        <f>'2025-26'!J15</f>
        <v>138.4375</v>
      </c>
      <c r="K15">
        <f>'2025-26'!K15</f>
        <v>23</v>
      </c>
      <c r="L15" s="92">
        <f>'Level 2'!S15</f>
        <v>1956</v>
      </c>
      <c r="M15" s="92">
        <f>'Level 3'!S15</f>
        <v>304</v>
      </c>
      <c r="N15" s="92">
        <f>ELL!S15</f>
        <v>3572</v>
      </c>
      <c r="O15" s="92">
        <f>Indigenous!S15</f>
        <v>3170</v>
      </c>
      <c r="P15">
        <f>'2025-26'!P15</f>
        <v>6.125</v>
      </c>
      <c r="Q15">
        <f>'2025-26'!Q15</f>
        <v>10</v>
      </c>
      <c r="R15">
        <f>'2025-26'!R15</f>
        <v>1</v>
      </c>
      <c r="S15">
        <f>'2025-26'!S15</f>
        <v>1</v>
      </c>
      <c r="T15">
        <f>'2025-26'!T15</f>
        <v>50</v>
      </c>
      <c r="U15">
        <f>'2025-26'!U15</f>
        <v>5</v>
      </c>
      <c r="V15">
        <f>'2025-26'!V15</f>
        <v>0</v>
      </c>
      <c r="W15">
        <f>'2025-26'!W15</f>
        <v>20</v>
      </c>
      <c r="X15">
        <f>'2025-26'!X15</f>
        <v>0</v>
      </c>
      <c r="Y15">
        <f>'2025-26'!Y15</f>
        <v>25</v>
      </c>
      <c r="Z15">
        <f>'2025-26'!Z15</f>
        <v>20</v>
      </c>
      <c r="AA15">
        <f>'2025-26'!AA15</f>
        <v>5</v>
      </c>
      <c r="AB15">
        <f>'2025-26'!AB15</f>
        <v>0</v>
      </c>
      <c r="AC15">
        <f>'2025-26'!AC15</f>
        <v>0</v>
      </c>
      <c r="AD15">
        <f>'2025-26'!AD15</f>
        <v>40</v>
      </c>
      <c r="AE15">
        <f>'2025-26'!AE15</f>
        <v>3</v>
      </c>
    </row>
    <row r="16" spans="1:31">
      <c r="A16" s="3">
        <v>27</v>
      </c>
      <c r="B16" t="s">
        <v>33</v>
      </c>
      <c r="C16">
        <f>'2025-26'!C16</f>
        <v>0</v>
      </c>
      <c r="D16">
        <f>'2025-26'!D16</f>
        <v>0</v>
      </c>
      <c r="E16">
        <f>'2025-26'!E16</f>
        <v>0</v>
      </c>
      <c r="F16">
        <f>'2025-26'!F16</f>
        <v>0</v>
      </c>
      <c r="G16" s="92">
        <f>Standard!I16</f>
        <v>4160.1509999999998</v>
      </c>
      <c r="H16">
        <f>'2025-26'!H16</f>
        <v>0</v>
      </c>
      <c r="I16">
        <f>'2025-26'!I16</f>
        <v>31</v>
      </c>
      <c r="J16">
        <f>'2025-26'!J16</f>
        <v>48</v>
      </c>
      <c r="K16">
        <f>'2025-26'!K16</f>
        <v>4</v>
      </c>
      <c r="L16" s="92">
        <f>'Level 2'!S16</f>
        <v>318</v>
      </c>
      <c r="M16" s="92">
        <f>'Level 3'!S16</f>
        <v>2</v>
      </c>
      <c r="N16" s="92">
        <f>ELL!S16</f>
        <v>0</v>
      </c>
      <c r="O16" s="92">
        <f>Indigenous!S16</f>
        <v>1448</v>
      </c>
      <c r="P16">
        <f>'2025-26'!P16</f>
        <v>2.375</v>
      </c>
      <c r="Q16">
        <f>'2025-26'!Q16</f>
        <v>0</v>
      </c>
      <c r="R16">
        <f>'2025-26'!R16</f>
        <v>0</v>
      </c>
      <c r="S16">
        <f>'2025-26'!S16</f>
        <v>11</v>
      </c>
      <c r="T16">
        <f>'2025-26'!T16</f>
        <v>0</v>
      </c>
      <c r="U16">
        <f>'2025-26'!U16</f>
        <v>0</v>
      </c>
      <c r="V16">
        <f>'2025-26'!V16</f>
        <v>0</v>
      </c>
      <c r="W16">
        <f>'2025-26'!W16</f>
        <v>12</v>
      </c>
      <c r="X16">
        <f>'2025-26'!X16</f>
        <v>0</v>
      </c>
      <c r="Y16">
        <f>'2025-26'!Y16</f>
        <v>2</v>
      </c>
      <c r="Z16">
        <f>'2025-26'!Z16</f>
        <v>0</v>
      </c>
      <c r="AA16">
        <f>'2025-26'!AA16</f>
        <v>0</v>
      </c>
      <c r="AB16">
        <f>'2025-26'!AB16</f>
        <v>0</v>
      </c>
      <c r="AC16">
        <f>'2025-26'!AC16</f>
        <v>2</v>
      </c>
      <c r="AD16">
        <f>'2025-26'!AD16</f>
        <v>2</v>
      </c>
      <c r="AE16">
        <f>'2025-26'!AE16</f>
        <v>0</v>
      </c>
    </row>
    <row r="17" spans="1:31">
      <c r="A17" s="3">
        <v>28</v>
      </c>
      <c r="B17" t="s">
        <v>34</v>
      </c>
      <c r="C17">
        <f>'2025-26'!C17</f>
        <v>0</v>
      </c>
      <c r="D17">
        <f>'2025-26'!D17</f>
        <v>0</v>
      </c>
      <c r="E17">
        <f>'2025-26'!E17</f>
        <v>0</v>
      </c>
      <c r="F17">
        <f>'2025-26'!F17</f>
        <v>0</v>
      </c>
      <c r="G17" s="92">
        <f>Standard!I17</f>
        <v>2585.4650000000001</v>
      </c>
      <c r="H17">
        <f>'2025-26'!H17</f>
        <v>0</v>
      </c>
      <c r="I17">
        <f>'2025-26'!I17</f>
        <v>44</v>
      </c>
      <c r="J17">
        <f>'2025-26'!J17</f>
        <v>18.4375</v>
      </c>
      <c r="K17">
        <f>'2025-26'!K17</f>
        <v>5</v>
      </c>
      <c r="L17" s="92">
        <f>'Level 2'!S17</f>
        <v>375</v>
      </c>
      <c r="M17" s="92">
        <f>'Level 3'!S17</f>
        <v>47</v>
      </c>
      <c r="N17" s="92">
        <f>ELL!S17</f>
        <v>0</v>
      </c>
      <c r="O17" s="92">
        <f>Indigenous!S17</f>
        <v>932</v>
      </c>
      <c r="P17">
        <f>'2025-26'!P17</f>
        <v>0.375</v>
      </c>
      <c r="Q17">
        <f>'2025-26'!Q17</f>
        <v>0</v>
      </c>
      <c r="R17">
        <f>'2025-26'!R17</f>
        <v>0</v>
      </c>
      <c r="S17">
        <f>'2025-26'!S17</f>
        <v>1</v>
      </c>
      <c r="T17">
        <f>'2025-26'!T17</f>
        <v>2</v>
      </c>
      <c r="U17">
        <f>'2025-26'!U17</f>
        <v>0</v>
      </c>
      <c r="V17">
        <f>'2025-26'!V17</f>
        <v>0</v>
      </c>
      <c r="W17">
        <f>'2025-26'!W17</f>
        <v>5</v>
      </c>
      <c r="X17">
        <f>'2025-26'!X17</f>
        <v>2</v>
      </c>
      <c r="Y17">
        <f>'2025-26'!Y17</f>
        <v>0</v>
      </c>
      <c r="Z17">
        <f>'2025-26'!Z17</f>
        <v>0</v>
      </c>
      <c r="AA17">
        <f>'2025-26'!AA17</f>
        <v>0</v>
      </c>
      <c r="AB17">
        <f>'2025-26'!AB17</f>
        <v>0</v>
      </c>
      <c r="AC17">
        <f>'2025-26'!AC17</f>
        <v>1</v>
      </c>
      <c r="AD17">
        <f>'2025-26'!AD17</f>
        <v>2</v>
      </c>
      <c r="AE17">
        <f>'2025-26'!AE17</f>
        <v>0</v>
      </c>
    </row>
    <row r="18" spans="1:31">
      <c r="A18" s="3">
        <v>33</v>
      </c>
      <c r="B18" t="s">
        <v>35</v>
      </c>
      <c r="C18">
        <f>'2025-26'!C18</f>
        <v>782</v>
      </c>
      <c r="D18">
        <f>'2025-26'!D18</f>
        <v>203</v>
      </c>
      <c r="E18">
        <f>'2025-26'!E18</f>
        <v>287.25040000000001</v>
      </c>
      <c r="F18">
        <f>'2025-26'!F18</f>
        <v>0</v>
      </c>
      <c r="G18" s="92">
        <f>Standard!I18</f>
        <v>15487.194</v>
      </c>
      <c r="H18">
        <f>'2025-26'!H18</f>
        <v>0</v>
      </c>
      <c r="I18">
        <f>'2025-26'!I18</f>
        <v>220</v>
      </c>
      <c r="J18">
        <f>'2025-26'!J18</f>
        <v>5</v>
      </c>
      <c r="K18">
        <f>'2025-26'!K18</f>
        <v>12</v>
      </c>
      <c r="L18" s="92">
        <f>'Level 2'!S18</f>
        <v>1511</v>
      </c>
      <c r="M18" s="92">
        <f>'Level 3'!S18</f>
        <v>868</v>
      </c>
      <c r="N18" s="92">
        <f>ELL!S18</f>
        <v>1304</v>
      </c>
      <c r="O18" s="92">
        <f>Indigenous!S18</f>
        <v>2817</v>
      </c>
      <c r="P18">
        <f>'2025-26'!P18</f>
        <v>12.75</v>
      </c>
      <c r="Q18">
        <f>'2025-26'!Q18</f>
        <v>0.5</v>
      </c>
      <c r="R18">
        <f>'2025-26'!R18</f>
        <v>13.25</v>
      </c>
      <c r="S18">
        <f>'2025-26'!S18</f>
        <v>0</v>
      </c>
      <c r="T18">
        <f>'2025-26'!T18</f>
        <v>17.875</v>
      </c>
      <c r="U18">
        <f>'2025-26'!U18</f>
        <v>0</v>
      </c>
      <c r="V18">
        <f>'2025-26'!V18</f>
        <v>0</v>
      </c>
      <c r="W18">
        <f>'2025-26'!W18</f>
        <v>43</v>
      </c>
      <c r="X18">
        <f>'2025-26'!X18</f>
        <v>24</v>
      </c>
      <c r="Y18">
        <f>'2025-26'!Y18</f>
        <v>0</v>
      </c>
      <c r="Z18">
        <f>'2025-26'!Z18</f>
        <v>0</v>
      </c>
      <c r="AA18">
        <f>'2025-26'!AA18</f>
        <v>0.125</v>
      </c>
      <c r="AB18">
        <f>'2025-26'!AB18</f>
        <v>2.5</v>
      </c>
      <c r="AC18">
        <f>'2025-26'!AC18</f>
        <v>0</v>
      </c>
      <c r="AD18">
        <f>'2025-26'!AD18</f>
        <v>14.375</v>
      </c>
      <c r="AE18">
        <f>'2025-26'!AE18</f>
        <v>0</v>
      </c>
    </row>
    <row r="19" spans="1:31">
      <c r="A19" s="3">
        <v>34</v>
      </c>
      <c r="B19" t="s">
        <v>36</v>
      </c>
      <c r="C19">
        <f>'2025-26'!C19</f>
        <v>565</v>
      </c>
      <c r="D19">
        <f>'2025-26'!D19</f>
        <v>87</v>
      </c>
      <c r="E19">
        <f>'2025-26'!E19</f>
        <v>660</v>
      </c>
      <c r="F19">
        <f>'2025-26'!F19</f>
        <v>29</v>
      </c>
      <c r="G19" s="92">
        <f>Standard!I19</f>
        <v>19204.120299999999</v>
      </c>
      <c r="H19">
        <f>'2025-26'!H19</f>
        <v>0.5</v>
      </c>
      <c r="I19">
        <f>'2025-26'!I19</f>
        <v>234.8125</v>
      </c>
      <c r="J19">
        <f>'2025-26'!J19</f>
        <v>253.1875</v>
      </c>
      <c r="K19">
        <f>'2025-26'!K19</f>
        <v>21</v>
      </c>
      <c r="L19" s="92">
        <f>'Level 2'!S19</f>
        <v>1545</v>
      </c>
      <c r="M19" s="92">
        <f>'Level 3'!S19</f>
        <v>242</v>
      </c>
      <c r="N19" s="92">
        <f>ELL!S19</f>
        <v>4284</v>
      </c>
      <c r="O19" s="92">
        <f>Indigenous!S19</f>
        <v>2043</v>
      </c>
      <c r="P19">
        <f>'2025-26'!P19</f>
        <v>26</v>
      </c>
      <c r="Q19">
        <f>'2025-26'!Q19</f>
        <v>10</v>
      </c>
      <c r="R19">
        <f>'2025-26'!R19</f>
        <v>5</v>
      </c>
      <c r="S19">
        <f>'2025-26'!S19</f>
        <v>10</v>
      </c>
      <c r="T19">
        <f>'2025-26'!T19</f>
        <v>85</v>
      </c>
      <c r="U19">
        <f>'2025-26'!U19</f>
        <v>10</v>
      </c>
      <c r="V19">
        <f>'2025-26'!V19</f>
        <v>0</v>
      </c>
      <c r="W19">
        <f>'2025-26'!W19</f>
        <v>0</v>
      </c>
      <c r="X19">
        <f>'2025-26'!X19</f>
        <v>0</v>
      </c>
      <c r="Y19">
        <f>'2025-26'!Y19</f>
        <v>0</v>
      </c>
      <c r="Z19">
        <f>'2025-26'!Z19</f>
        <v>0</v>
      </c>
      <c r="AA19">
        <f>'2025-26'!AA19</f>
        <v>10</v>
      </c>
      <c r="AB19">
        <f>'2025-26'!AB19</f>
        <v>5</v>
      </c>
      <c r="AC19">
        <f>'2025-26'!AC19</f>
        <v>5</v>
      </c>
      <c r="AD19">
        <f>'2025-26'!AD19</f>
        <v>65</v>
      </c>
      <c r="AE19">
        <f>'2025-26'!AE19</f>
        <v>5</v>
      </c>
    </row>
    <row r="20" spans="1:31">
      <c r="A20" s="3">
        <v>35</v>
      </c>
      <c r="B20" t="s">
        <v>37</v>
      </c>
      <c r="C20">
        <f>'2025-26'!C20</f>
        <v>2666</v>
      </c>
      <c r="D20">
        <f>'2025-26'!D20</f>
        <v>325</v>
      </c>
      <c r="E20">
        <f>'2025-26'!E20</f>
        <v>877</v>
      </c>
      <c r="F20">
        <f>'2025-26'!F20</f>
        <v>1</v>
      </c>
      <c r="G20" s="92">
        <f>Standard!I20</f>
        <v>26457.0092</v>
      </c>
      <c r="H20">
        <f>'2025-26'!H20</f>
        <v>7.25</v>
      </c>
      <c r="I20">
        <f>'2025-26'!I20</f>
        <v>141</v>
      </c>
      <c r="J20">
        <f>'2025-26'!J20</f>
        <v>108.5</v>
      </c>
      <c r="K20">
        <f>'2025-26'!K20</f>
        <v>28</v>
      </c>
      <c r="L20" s="92">
        <f>'Level 2'!S20</f>
        <v>2159</v>
      </c>
      <c r="M20" s="92">
        <f>'Level 3'!S20</f>
        <v>415</v>
      </c>
      <c r="N20" s="92">
        <f>ELL!S20</f>
        <v>4428</v>
      </c>
      <c r="O20" s="92">
        <f>Indigenous!S20</f>
        <v>2028</v>
      </c>
      <c r="P20">
        <f>'2025-26'!P20</f>
        <v>20.5625</v>
      </c>
      <c r="Q20">
        <f>'2025-26'!Q20</f>
        <v>9</v>
      </c>
      <c r="R20">
        <f>'2025-26'!R20</f>
        <v>12</v>
      </c>
      <c r="S20">
        <f>'2025-26'!S20</f>
        <v>0</v>
      </c>
      <c r="T20">
        <f>'2025-26'!T20</f>
        <v>40</v>
      </c>
      <c r="U20">
        <f>'2025-26'!U20</f>
        <v>14</v>
      </c>
      <c r="V20">
        <f>'2025-26'!V20</f>
        <v>0</v>
      </c>
      <c r="W20">
        <f>'2025-26'!W20</f>
        <v>45</v>
      </c>
      <c r="X20">
        <f>'2025-26'!X20</f>
        <v>26</v>
      </c>
      <c r="Y20">
        <f>'2025-26'!Y20</f>
        <v>0</v>
      </c>
      <c r="Z20">
        <f>'2025-26'!Z20</f>
        <v>0</v>
      </c>
      <c r="AA20">
        <f>'2025-26'!AA20</f>
        <v>0</v>
      </c>
      <c r="AB20">
        <f>'2025-26'!AB20</f>
        <v>0</v>
      </c>
      <c r="AC20">
        <f>'2025-26'!AC20</f>
        <v>0</v>
      </c>
      <c r="AD20">
        <f>'2025-26'!AD20</f>
        <v>19</v>
      </c>
      <c r="AE20">
        <f>'2025-26'!AE20</f>
        <v>6</v>
      </c>
    </row>
    <row r="21" spans="1:31">
      <c r="A21" s="3">
        <v>36</v>
      </c>
      <c r="B21" t="s">
        <v>38</v>
      </c>
      <c r="C21">
        <f>'2025-26'!C21</f>
        <v>3839</v>
      </c>
      <c r="D21">
        <f>'2025-26'!D21</f>
        <v>2906</v>
      </c>
      <c r="E21">
        <f>'2025-26'!E21</f>
        <v>7015.5</v>
      </c>
      <c r="F21">
        <f>'2025-26'!F21</f>
        <v>137</v>
      </c>
      <c r="G21" s="92">
        <f>Standard!I21</f>
        <v>76069.9136</v>
      </c>
      <c r="H21">
        <f>'2025-26'!H21</f>
        <v>63.125</v>
      </c>
      <c r="I21">
        <f>'2025-26'!I21</f>
        <v>583</v>
      </c>
      <c r="J21">
        <f>'2025-26'!J21</f>
        <v>331.25</v>
      </c>
      <c r="K21">
        <f>'2025-26'!K21</f>
        <v>93</v>
      </c>
      <c r="L21" s="92">
        <f>'Level 2'!S21</f>
        <v>5561</v>
      </c>
      <c r="M21" s="92">
        <f>'Level 3'!S21</f>
        <v>771</v>
      </c>
      <c r="N21" s="92">
        <f>ELL!S21</f>
        <v>27521</v>
      </c>
      <c r="O21" s="92">
        <f>Indigenous!S21</f>
        <v>2894</v>
      </c>
      <c r="P21">
        <f>'2025-26'!P21</f>
        <v>380.125</v>
      </c>
      <c r="Q21">
        <f>'2025-26'!Q21</f>
        <v>54.881100000000004</v>
      </c>
      <c r="R21">
        <f>'2025-26'!R21</f>
        <v>177.77834999999999</v>
      </c>
      <c r="S21">
        <f>'2025-26'!S21</f>
        <v>40</v>
      </c>
      <c r="T21">
        <f>'2025-26'!T21</f>
        <v>140</v>
      </c>
      <c r="U21">
        <f>'2025-26'!U21</f>
        <v>13</v>
      </c>
      <c r="V21">
        <f>'2025-26'!V21</f>
        <v>0</v>
      </c>
      <c r="W21">
        <f>'2025-26'!W21</f>
        <v>60</v>
      </c>
      <c r="X21">
        <f>'2025-26'!X21</f>
        <v>12</v>
      </c>
      <c r="Y21">
        <f>'2025-26'!Y21</f>
        <v>23</v>
      </c>
      <c r="Z21">
        <f>'2025-26'!Z21</f>
        <v>15</v>
      </c>
      <c r="AA21">
        <f>'2025-26'!AA21</f>
        <v>53.715648000000002</v>
      </c>
      <c r="AB21">
        <f>'2025-26'!AB21</f>
        <v>213.333</v>
      </c>
      <c r="AC21">
        <f>'2025-26'!AC21</f>
        <v>11</v>
      </c>
      <c r="AD21">
        <f>'2025-26'!AD21</f>
        <v>75</v>
      </c>
      <c r="AE21">
        <f>'2025-26'!AE21</f>
        <v>12</v>
      </c>
    </row>
    <row r="22" spans="1:31">
      <c r="A22" s="3">
        <v>37</v>
      </c>
      <c r="B22" t="s">
        <v>39</v>
      </c>
      <c r="C22">
        <f>'2025-26'!C22</f>
        <v>902</v>
      </c>
      <c r="D22">
        <f>'2025-26'!D22</f>
        <v>137</v>
      </c>
      <c r="E22">
        <f>'2025-26'!E22</f>
        <v>720</v>
      </c>
      <c r="F22">
        <f>'2025-26'!F22</f>
        <v>0</v>
      </c>
      <c r="G22" s="92">
        <f>Standard!I22</f>
        <v>15299.3248</v>
      </c>
      <c r="H22">
        <f>'2025-26'!H22</f>
        <v>3.75</v>
      </c>
      <c r="I22">
        <f>'2025-26'!I22</f>
        <v>0</v>
      </c>
      <c r="J22">
        <f>'2025-26'!J22</f>
        <v>163</v>
      </c>
      <c r="K22">
        <f>'2025-26'!K22</f>
        <v>15</v>
      </c>
      <c r="L22" s="92">
        <f>'Level 2'!S22</f>
        <v>1003</v>
      </c>
      <c r="M22" s="92">
        <f>'Level 3'!S22</f>
        <v>191</v>
      </c>
      <c r="N22" s="92">
        <f>ELL!S22</f>
        <v>2381</v>
      </c>
      <c r="O22" s="92">
        <f>Indigenous!S22</f>
        <v>571</v>
      </c>
      <c r="P22">
        <f>'2025-26'!P22</f>
        <v>18.25</v>
      </c>
      <c r="Q22">
        <f>'2025-26'!Q22</f>
        <v>6</v>
      </c>
      <c r="R22">
        <f>'2025-26'!R22</f>
        <v>16.875</v>
      </c>
      <c r="S22">
        <f>'2025-26'!S22</f>
        <v>5</v>
      </c>
      <c r="T22">
        <f>'2025-26'!T22</f>
        <v>108.25</v>
      </c>
      <c r="U22">
        <f>'2025-26'!U22</f>
        <v>3.75</v>
      </c>
      <c r="V22">
        <f>'2025-26'!V22</f>
        <v>0</v>
      </c>
      <c r="W22">
        <f>'2025-26'!W22</f>
        <v>0</v>
      </c>
      <c r="X22">
        <f>'2025-26'!X22</f>
        <v>0</v>
      </c>
      <c r="Y22">
        <f>'2025-26'!Y22</f>
        <v>0</v>
      </c>
      <c r="Z22">
        <f>'2025-26'!Z22</f>
        <v>0</v>
      </c>
      <c r="AA22">
        <f>'2025-26'!AA22</f>
        <v>4.375</v>
      </c>
      <c r="AB22">
        <f>'2025-26'!AB22</f>
        <v>12.375</v>
      </c>
      <c r="AC22">
        <f>'2025-26'!AC22</f>
        <v>1</v>
      </c>
      <c r="AD22">
        <f>'2025-26'!AD22</f>
        <v>88.25</v>
      </c>
      <c r="AE22">
        <f>'2025-26'!AE22</f>
        <v>2</v>
      </c>
    </row>
    <row r="23" spans="1:31">
      <c r="A23" s="3">
        <v>38</v>
      </c>
      <c r="B23" t="s">
        <v>40</v>
      </c>
      <c r="C23">
        <f>'2025-26'!C23</f>
        <v>2900</v>
      </c>
      <c r="D23">
        <f>'2025-26'!D23</f>
        <v>2117</v>
      </c>
      <c r="E23">
        <f>'2025-26'!E23</f>
        <v>1517</v>
      </c>
      <c r="F23">
        <f>'2025-26'!F23</f>
        <v>0</v>
      </c>
      <c r="G23" s="92">
        <f>Standard!I23</f>
        <v>21632.7202</v>
      </c>
      <c r="H23">
        <f>'2025-26'!H23</f>
        <v>1.75</v>
      </c>
      <c r="I23">
        <f>'2025-26'!I23</f>
        <v>78</v>
      </c>
      <c r="J23">
        <f>'2025-26'!J23</f>
        <v>377.6875</v>
      </c>
      <c r="K23">
        <f>'2025-26'!K23</f>
        <v>18</v>
      </c>
      <c r="L23" s="92">
        <f>'Level 2'!S23</f>
        <v>1542</v>
      </c>
      <c r="M23" s="92">
        <f>'Level 3'!S23</f>
        <v>131</v>
      </c>
      <c r="N23" s="92">
        <f>ELL!S23</f>
        <v>8300</v>
      </c>
      <c r="O23" s="92">
        <f>Indigenous!S23</f>
        <v>222</v>
      </c>
      <c r="P23">
        <f>'2025-26'!P23</f>
        <v>14.8125</v>
      </c>
      <c r="Q23">
        <f>'2025-26'!Q23</f>
        <v>5</v>
      </c>
      <c r="R23">
        <f>'2025-26'!R23</f>
        <v>25</v>
      </c>
      <c r="S23">
        <f>'2025-26'!S23</f>
        <v>0</v>
      </c>
      <c r="T23">
        <f>'2025-26'!T23</f>
        <v>60.5</v>
      </c>
      <c r="U23">
        <f>'2025-26'!U23</f>
        <v>0.25</v>
      </c>
      <c r="V23">
        <f>'2025-26'!V23</f>
        <v>0</v>
      </c>
      <c r="W23">
        <f>'2025-26'!W23</f>
        <v>10</v>
      </c>
      <c r="X23">
        <f>'2025-26'!X23</f>
        <v>0</v>
      </c>
      <c r="Y23">
        <f>'2025-26'!Y23</f>
        <v>0</v>
      </c>
      <c r="Z23">
        <f>'2025-26'!Z23</f>
        <v>0</v>
      </c>
      <c r="AA23">
        <f>'2025-26'!AA23</f>
        <v>5</v>
      </c>
      <c r="AB23">
        <f>'2025-26'!AB23</f>
        <v>12</v>
      </c>
      <c r="AC23">
        <f>'2025-26'!AC23</f>
        <v>0</v>
      </c>
      <c r="AD23">
        <f>'2025-26'!AD23</f>
        <v>44</v>
      </c>
      <c r="AE23">
        <f>'2025-26'!AE23</f>
        <v>0</v>
      </c>
    </row>
    <row r="24" spans="1:31">
      <c r="A24" s="3">
        <v>39</v>
      </c>
      <c r="B24" t="s">
        <v>41</v>
      </c>
      <c r="C24">
        <f>'2025-26'!C24</f>
        <v>5546</v>
      </c>
      <c r="D24">
        <f>'2025-26'!D24</f>
        <v>1635</v>
      </c>
      <c r="E24">
        <f>'2025-26'!E24</f>
        <v>2685.5</v>
      </c>
      <c r="F24">
        <f>'2025-26'!F24</f>
        <v>30</v>
      </c>
      <c r="G24" s="92">
        <f>Standard!I24</f>
        <v>48381.287700000001</v>
      </c>
      <c r="H24">
        <f>'2025-26'!H24</f>
        <v>27.4375</v>
      </c>
      <c r="I24">
        <f>'2025-26'!I24</f>
        <v>339</v>
      </c>
      <c r="J24">
        <f>'2025-26'!J24</f>
        <v>424.6875</v>
      </c>
      <c r="K24">
        <f>'2025-26'!K24</f>
        <v>59</v>
      </c>
      <c r="L24" s="92">
        <f>'Level 2'!S24</f>
        <v>3790</v>
      </c>
      <c r="M24" s="92">
        <f>'Level 3'!S24</f>
        <v>445</v>
      </c>
      <c r="N24" s="92">
        <f>ELL!S24</f>
        <v>9710</v>
      </c>
      <c r="O24" s="92">
        <f>Indigenous!S24</f>
        <v>2043</v>
      </c>
      <c r="P24">
        <f>'2025-26'!P24</f>
        <v>54.375</v>
      </c>
      <c r="Q24">
        <f>'2025-26'!Q24</f>
        <v>28</v>
      </c>
      <c r="R24">
        <f>'2025-26'!R24</f>
        <v>60</v>
      </c>
      <c r="S24">
        <f>'2025-26'!S24</f>
        <v>10</v>
      </c>
      <c r="T24">
        <f>'2025-26'!T24</f>
        <v>200</v>
      </c>
      <c r="U24">
        <f>'2025-26'!U24</f>
        <v>8</v>
      </c>
      <c r="V24">
        <f>'2025-26'!V24</f>
        <v>0</v>
      </c>
      <c r="W24">
        <f>'2025-26'!W24</f>
        <v>100</v>
      </c>
      <c r="X24">
        <f>'2025-26'!X24</f>
        <v>0</v>
      </c>
      <c r="Y24">
        <f>'2025-26'!Y24</f>
        <v>25</v>
      </c>
      <c r="Z24">
        <f>'2025-26'!Z24</f>
        <v>20</v>
      </c>
      <c r="AA24">
        <f>'2025-26'!AA24</f>
        <v>20</v>
      </c>
      <c r="AB24">
        <f>'2025-26'!AB24</f>
        <v>40</v>
      </c>
      <c r="AC24">
        <f>'2025-26'!AC24</f>
        <v>10</v>
      </c>
      <c r="AD24">
        <f>'2025-26'!AD24</f>
        <v>125</v>
      </c>
      <c r="AE24">
        <f>'2025-26'!AE24</f>
        <v>5</v>
      </c>
    </row>
    <row r="25" spans="1:31">
      <c r="A25" s="3">
        <v>40</v>
      </c>
      <c r="B25" t="s">
        <v>42</v>
      </c>
      <c r="C25">
        <f>'2025-26'!C25</f>
        <v>669</v>
      </c>
      <c r="D25">
        <f>'2025-26'!D25</f>
        <v>266</v>
      </c>
      <c r="E25">
        <f>'2025-26'!E25</f>
        <v>489</v>
      </c>
      <c r="F25">
        <f>'2025-26'!F25</f>
        <v>0</v>
      </c>
      <c r="G25" s="92">
        <f>Standard!I25</f>
        <v>7550.8702999999996</v>
      </c>
      <c r="H25">
        <f>'2025-26'!H25</f>
        <v>8.5</v>
      </c>
      <c r="I25">
        <f>'2025-26'!I25</f>
        <v>109</v>
      </c>
      <c r="J25">
        <f>'2025-26'!J25</f>
        <v>147.3125</v>
      </c>
      <c r="K25">
        <f>'2025-26'!K25</f>
        <v>2</v>
      </c>
      <c r="L25" s="92">
        <f>'Level 2'!S25</f>
        <v>679</v>
      </c>
      <c r="M25" s="92">
        <f>'Level 3'!S25</f>
        <v>31</v>
      </c>
      <c r="N25" s="92">
        <f>ELL!S25</f>
        <v>2541</v>
      </c>
      <c r="O25" s="92">
        <f>Indigenous!S25</f>
        <v>267</v>
      </c>
      <c r="P25">
        <f>'2025-26'!P25</f>
        <v>26.625</v>
      </c>
      <c r="Q25">
        <f>'2025-26'!Q25</f>
        <v>0.5</v>
      </c>
      <c r="R25">
        <f>'2025-26'!R25</f>
        <v>23</v>
      </c>
      <c r="S25">
        <f>'2025-26'!S25</f>
        <v>0</v>
      </c>
      <c r="T25">
        <f>'2025-26'!T25</f>
        <v>35</v>
      </c>
      <c r="U25">
        <f>'2025-26'!U25</f>
        <v>15</v>
      </c>
      <c r="V25">
        <f>'2025-26'!V25</f>
        <v>0</v>
      </c>
      <c r="W25">
        <f>'2025-26'!W25</f>
        <v>3</v>
      </c>
      <c r="X25">
        <f>'2025-26'!X25</f>
        <v>1</v>
      </c>
      <c r="Y25">
        <f>'2025-26'!Y25</f>
        <v>25</v>
      </c>
      <c r="Z25">
        <f>'2025-26'!Z25</f>
        <v>25</v>
      </c>
      <c r="AA25">
        <f>'2025-26'!AA25</f>
        <v>0</v>
      </c>
      <c r="AB25">
        <f>'2025-26'!AB25</f>
        <v>22</v>
      </c>
      <c r="AC25">
        <f>'2025-26'!AC25</f>
        <v>0</v>
      </c>
      <c r="AD25">
        <f>'2025-26'!AD25</f>
        <v>20</v>
      </c>
      <c r="AE25">
        <f>'2025-26'!AE25</f>
        <v>8</v>
      </c>
    </row>
    <row r="26" spans="1:31">
      <c r="A26" s="3">
        <v>41</v>
      </c>
      <c r="B26" t="s">
        <v>43</v>
      </c>
      <c r="C26">
        <f>'2025-26'!C26</f>
        <v>5478</v>
      </c>
      <c r="D26">
        <f>'2025-26'!D26</f>
        <v>632</v>
      </c>
      <c r="E26">
        <f>'2025-26'!E26</f>
        <v>2313</v>
      </c>
      <c r="F26">
        <f>'2025-26'!F26</f>
        <v>16</v>
      </c>
      <c r="G26" s="92">
        <f>Standard!I26</f>
        <v>26553.920300000002</v>
      </c>
      <c r="H26">
        <f>'2025-26'!H26</f>
        <v>1.875</v>
      </c>
      <c r="I26">
        <f>'2025-26'!I26</f>
        <v>108</v>
      </c>
      <c r="J26">
        <f>'2025-26'!J26</f>
        <v>219.125</v>
      </c>
      <c r="K26">
        <f>'2025-26'!K26</f>
        <v>34</v>
      </c>
      <c r="L26" s="92">
        <f>'Level 2'!S26</f>
        <v>1966</v>
      </c>
      <c r="M26" s="92">
        <f>'Level 3'!S26</f>
        <v>153</v>
      </c>
      <c r="N26" s="92">
        <f>ELL!S26</f>
        <v>9372</v>
      </c>
      <c r="O26" s="92">
        <f>Indigenous!S26</f>
        <v>628</v>
      </c>
      <c r="P26">
        <f>'2025-26'!P26</f>
        <v>18.6875</v>
      </c>
      <c r="Q26">
        <f>'2025-26'!Q26</f>
        <v>6.25</v>
      </c>
      <c r="R26">
        <f>'2025-26'!R26</f>
        <v>20.25</v>
      </c>
      <c r="S26">
        <f>'2025-26'!S26</f>
        <v>3</v>
      </c>
      <c r="T26">
        <f>'2025-26'!T26</f>
        <v>60</v>
      </c>
      <c r="U26">
        <f>'2025-26'!U26</f>
        <v>3</v>
      </c>
      <c r="V26">
        <f>'2025-26'!V26</f>
        <v>0</v>
      </c>
      <c r="W26">
        <f>'2025-26'!W26</f>
        <v>10</v>
      </c>
      <c r="X26">
        <f>'2025-26'!X26</f>
        <v>0</v>
      </c>
      <c r="Y26">
        <f>'2025-26'!Y26</f>
        <v>30</v>
      </c>
      <c r="Z26">
        <f>'2025-26'!Z26</f>
        <v>28</v>
      </c>
      <c r="AA26">
        <f>'2025-26'!AA26</f>
        <v>7.125</v>
      </c>
      <c r="AB26">
        <f>'2025-26'!AB26</f>
        <v>21.125</v>
      </c>
      <c r="AC26">
        <f>'2025-26'!AC26</f>
        <v>1</v>
      </c>
      <c r="AD26">
        <f>'2025-26'!AD26</f>
        <v>23</v>
      </c>
      <c r="AE26">
        <f>'2025-26'!AE26</f>
        <v>1</v>
      </c>
    </row>
    <row r="27" spans="1:31">
      <c r="A27" s="3">
        <v>42</v>
      </c>
      <c r="B27" t="s">
        <v>44</v>
      </c>
      <c r="C27">
        <f>'2025-26'!C27</f>
        <v>511</v>
      </c>
      <c r="D27">
        <f>'2025-26'!D27</f>
        <v>296</v>
      </c>
      <c r="E27">
        <f>'2025-26'!E27</f>
        <v>746</v>
      </c>
      <c r="F27">
        <f>'2025-26'!F27</f>
        <v>3</v>
      </c>
      <c r="G27" s="92">
        <f>Standard!I27</f>
        <v>15843.7081</v>
      </c>
      <c r="H27">
        <f>'2025-26'!H27</f>
        <v>5.25</v>
      </c>
      <c r="I27">
        <f>'2025-26'!I27</f>
        <v>273</v>
      </c>
      <c r="J27">
        <f>'2025-26'!J27</f>
        <v>11.875</v>
      </c>
      <c r="K27">
        <f>'2025-26'!K27</f>
        <v>13</v>
      </c>
      <c r="L27" s="92">
        <f>'Level 2'!S27</f>
        <v>1650</v>
      </c>
      <c r="M27" s="92">
        <f>'Level 3'!S27</f>
        <v>471</v>
      </c>
      <c r="N27" s="92">
        <f>ELL!S27</f>
        <v>2738</v>
      </c>
      <c r="O27" s="92">
        <f>Indigenous!S27</f>
        <v>1418</v>
      </c>
      <c r="P27">
        <f>'2025-26'!P27</f>
        <v>20.25</v>
      </c>
      <c r="Q27">
        <f>'2025-26'!Q27</f>
        <v>2</v>
      </c>
      <c r="R27">
        <f>'2025-26'!R27</f>
        <v>25</v>
      </c>
      <c r="S27">
        <f>'2025-26'!S27</f>
        <v>0</v>
      </c>
      <c r="T27">
        <f>'2025-26'!T27</f>
        <v>20</v>
      </c>
      <c r="U27">
        <f>'2025-26'!U27</f>
        <v>5</v>
      </c>
      <c r="V27">
        <f>'2025-26'!V27</f>
        <v>0</v>
      </c>
      <c r="W27">
        <f>'2025-26'!W27</f>
        <v>20</v>
      </c>
      <c r="X27">
        <f>'2025-26'!X27</f>
        <v>13</v>
      </c>
      <c r="Y27">
        <f>'2025-26'!Y27</f>
        <v>0</v>
      </c>
      <c r="Z27">
        <f>'2025-26'!Z27</f>
        <v>0</v>
      </c>
      <c r="AA27">
        <f>'2025-26'!AA27</f>
        <v>2</v>
      </c>
      <c r="AB27">
        <f>'2025-26'!AB27</f>
        <v>30</v>
      </c>
      <c r="AC27">
        <f>'2025-26'!AC27</f>
        <v>0</v>
      </c>
      <c r="AD27">
        <f>'2025-26'!AD27</f>
        <v>10</v>
      </c>
      <c r="AE27">
        <f>'2025-26'!AE27</f>
        <v>2</v>
      </c>
    </row>
    <row r="28" spans="1:31">
      <c r="A28" s="3">
        <v>43</v>
      </c>
      <c r="B28" t="s">
        <v>45</v>
      </c>
      <c r="C28">
        <f>'2025-26'!C28</f>
        <v>3505</v>
      </c>
      <c r="D28">
        <f>'2025-26'!D28</f>
        <v>571.5</v>
      </c>
      <c r="E28">
        <f>'2025-26'!E28</f>
        <v>1349</v>
      </c>
      <c r="F28">
        <f>'2025-26'!F28</f>
        <v>0</v>
      </c>
      <c r="G28" s="92">
        <f>Standard!I28</f>
        <v>31215.205600000001</v>
      </c>
      <c r="H28">
        <f>'2025-26'!H28</f>
        <v>3.5625</v>
      </c>
      <c r="I28">
        <f>'2025-26'!I28</f>
        <v>284</v>
      </c>
      <c r="J28">
        <f>'2025-26'!J28</f>
        <v>262.3125</v>
      </c>
      <c r="K28">
        <f>'2025-26'!K28</f>
        <v>24</v>
      </c>
      <c r="L28" s="92">
        <f>'Level 2'!S28</f>
        <v>2167</v>
      </c>
      <c r="M28" s="92">
        <f>'Level 3'!S28</f>
        <v>325</v>
      </c>
      <c r="N28" s="92">
        <f>ELL!S28</f>
        <v>7379</v>
      </c>
      <c r="O28" s="92">
        <f>Indigenous!S28</f>
        <v>1238</v>
      </c>
      <c r="P28">
        <f>'2025-26'!P28</f>
        <v>73.406300000000002</v>
      </c>
      <c r="Q28">
        <f>'2025-26'!Q28</f>
        <v>7.5</v>
      </c>
      <c r="R28">
        <f>'2025-26'!R28</f>
        <v>65</v>
      </c>
      <c r="S28">
        <f>'2025-26'!S28</f>
        <v>0</v>
      </c>
      <c r="T28">
        <f>'2025-26'!T28</f>
        <v>360</v>
      </c>
      <c r="U28">
        <f>'2025-26'!U28</f>
        <v>3</v>
      </c>
      <c r="V28">
        <f>'2025-26'!V28</f>
        <v>0</v>
      </c>
      <c r="W28">
        <f>'2025-26'!W28</f>
        <v>10</v>
      </c>
      <c r="X28">
        <f>'2025-26'!X28</f>
        <v>0</v>
      </c>
      <c r="Y28">
        <f>'2025-26'!Y28</f>
        <v>10</v>
      </c>
      <c r="Z28">
        <f>'2025-26'!Z28</f>
        <v>10</v>
      </c>
      <c r="AA28">
        <f>'2025-26'!AA28</f>
        <v>10</v>
      </c>
      <c r="AB28">
        <f>'2025-26'!AB28</f>
        <v>45</v>
      </c>
      <c r="AC28">
        <f>'2025-26'!AC28</f>
        <v>0</v>
      </c>
      <c r="AD28">
        <f>'2025-26'!AD28</f>
        <v>50</v>
      </c>
      <c r="AE28">
        <f>'2025-26'!AE28</f>
        <v>2</v>
      </c>
    </row>
    <row r="29" spans="1:31">
      <c r="A29" s="3">
        <v>44</v>
      </c>
      <c r="B29" t="s">
        <v>46</v>
      </c>
      <c r="C29">
        <f>'2025-26'!C29</f>
        <v>334</v>
      </c>
      <c r="D29">
        <f>'2025-26'!D29</f>
        <v>126</v>
      </c>
      <c r="E29">
        <f>'2025-26'!E29</f>
        <v>707</v>
      </c>
      <c r="F29">
        <f>'2025-26'!F29</f>
        <v>11</v>
      </c>
      <c r="G29" s="92">
        <f>Standard!I29</f>
        <v>16040.135399999999</v>
      </c>
      <c r="H29">
        <f>'2025-26'!H29</f>
        <v>0.375</v>
      </c>
      <c r="I29">
        <f>'2025-26'!I29</f>
        <v>191</v>
      </c>
      <c r="J29">
        <f>'2025-26'!J29</f>
        <v>74.25</v>
      </c>
      <c r="K29">
        <f>'2025-26'!K29</f>
        <v>14</v>
      </c>
      <c r="L29" s="92">
        <f>'Level 2'!S29</f>
        <v>1100</v>
      </c>
      <c r="M29" s="92">
        <f>'Level 3'!S29</f>
        <v>201</v>
      </c>
      <c r="N29" s="92">
        <f>ELL!S29</f>
        <v>2194</v>
      </c>
      <c r="O29" s="92">
        <f>Indigenous!S29</f>
        <v>604</v>
      </c>
      <c r="P29">
        <f>'2025-26'!P29</f>
        <v>1.875</v>
      </c>
      <c r="Q29">
        <f>'2025-26'!Q29</f>
        <v>0</v>
      </c>
      <c r="R29">
        <f>'2025-26'!R29</f>
        <v>0.375</v>
      </c>
      <c r="S29">
        <f>'2025-26'!S29</f>
        <v>0</v>
      </c>
      <c r="T29">
        <f>'2025-26'!T29</f>
        <v>20</v>
      </c>
      <c r="U29">
        <f>'2025-26'!U29</f>
        <v>0</v>
      </c>
      <c r="V29">
        <f>'2025-26'!V29</f>
        <v>0</v>
      </c>
      <c r="W29">
        <f>'2025-26'!W29</f>
        <v>0</v>
      </c>
      <c r="X29">
        <f>'2025-26'!X29</f>
        <v>0</v>
      </c>
      <c r="Y29">
        <f>'2025-26'!Y29</f>
        <v>2</v>
      </c>
      <c r="Z29">
        <f>'2025-26'!Z29</f>
        <v>2</v>
      </c>
      <c r="AA29">
        <f>'2025-26'!AA29</f>
        <v>0</v>
      </c>
      <c r="AB29">
        <f>'2025-26'!AB29</f>
        <v>0</v>
      </c>
      <c r="AC29">
        <f>'2025-26'!AC29</f>
        <v>0</v>
      </c>
      <c r="AD29">
        <f>'2025-26'!AD29</f>
        <v>5</v>
      </c>
      <c r="AE29">
        <f>'2025-26'!AE29</f>
        <v>0</v>
      </c>
    </row>
    <row r="30" spans="1:31">
      <c r="A30" s="3">
        <v>45</v>
      </c>
      <c r="B30" t="s">
        <v>47</v>
      </c>
      <c r="C30">
        <f>'2025-26'!C30</f>
        <v>717</v>
      </c>
      <c r="D30">
        <f>'2025-26'!D30</f>
        <v>319</v>
      </c>
      <c r="E30">
        <f>'2025-26'!E30</f>
        <v>320</v>
      </c>
      <c r="F30">
        <f>'2025-26'!F30</f>
        <v>0</v>
      </c>
      <c r="G30" s="92">
        <f>Standard!I30</f>
        <v>6865.2209000000003</v>
      </c>
      <c r="H30">
        <f>'2025-26'!H30</f>
        <v>0</v>
      </c>
      <c r="I30">
        <f>'2025-26'!I30</f>
        <v>32</v>
      </c>
      <c r="J30">
        <f>'2025-26'!J30</f>
        <v>0</v>
      </c>
      <c r="K30">
        <f>'2025-26'!K30</f>
        <v>8</v>
      </c>
      <c r="L30" s="92">
        <f>'Level 2'!S30</f>
        <v>322</v>
      </c>
      <c r="M30" s="92">
        <f>'Level 3'!S30</f>
        <v>47</v>
      </c>
      <c r="N30" s="92">
        <f>ELL!S30</f>
        <v>1652</v>
      </c>
      <c r="O30" s="92">
        <f>Indigenous!S30</f>
        <v>124</v>
      </c>
      <c r="P30">
        <f>'2025-26'!P30</f>
        <v>0</v>
      </c>
      <c r="Q30">
        <f>'2025-26'!Q30</f>
        <v>0</v>
      </c>
      <c r="R30">
        <f>'2025-26'!R30</f>
        <v>0</v>
      </c>
      <c r="S30">
        <f>'2025-26'!S30</f>
        <v>0</v>
      </c>
      <c r="T30">
        <f>'2025-26'!T30</f>
        <v>0</v>
      </c>
      <c r="U30">
        <f>'2025-26'!U30</f>
        <v>0</v>
      </c>
      <c r="V30">
        <f>'2025-26'!V30</f>
        <v>0</v>
      </c>
      <c r="W30">
        <f>'2025-26'!W30</f>
        <v>6</v>
      </c>
      <c r="X30">
        <f>'2025-26'!X30</f>
        <v>2</v>
      </c>
      <c r="Y30">
        <f>'2025-26'!Y30</f>
        <v>0</v>
      </c>
      <c r="Z30">
        <f>'2025-26'!Z30</f>
        <v>0</v>
      </c>
      <c r="AA30">
        <f>'2025-26'!AA30</f>
        <v>0</v>
      </c>
      <c r="AB30">
        <f>'2025-26'!AB30</f>
        <v>0</v>
      </c>
      <c r="AC30">
        <f>'2025-26'!AC30</f>
        <v>0</v>
      </c>
      <c r="AD30">
        <f>'2025-26'!AD30</f>
        <v>0</v>
      </c>
      <c r="AE30">
        <f>'2025-26'!AE30</f>
        <v>0</v>
      </c>
    </row>
    <row r="31" spans="1:31">
      <c r="A31" s="3">
        <v>46</v>
      </c>
      <c r="B31" t="s">
        <v>48</v>
      </c>
      <c r="C31">
        <f>'2025-26'!C31</f>
        <v>0</v>
      </c>
      <c r="D31">
        <f>'2025-26'!D31</f>
        <v>0</v>
      </c>
      <c r="E31">
        <f>'2025-26'!E31</f>
        <v>0</v>
      </c>
      <c r="F31">
        <f>'2025-26'!F31</f>
        <v>0</v>
      </c>
      <c r="G31" s="92">
        <f>Standard!I31</f>
        <v>3171.9805999999999</v>
      </c>
      <c r="H31">
        <f>'2025-26'!H31</f>
        <v>0.5</v>
      </c>
      <c r="I31">
        <f>'2025-26'!I31</f>
        <v>127</v>
      </c>
      <c r="J31">
        <f>'2025-26'!J31</f>
        <v>60.875</v>
      </c>
      <c r="K31">
        <f>'2025-26'!K31</f>
        <v>8</v>
      </c>
      <c r="L31" s="92">
        <f>'Level 2'!S31</f>
        <v>321</v>
      </c>
      <c r="M31" s="92">
        <f>'Level 3'!S31</f>
        <v>328</v>
      </c>
      <c r="N31" s="92">
        <f>ELL!S31</f>
        <v>149</v>
      </c>
      <c r="O31" s="92">
        <f>Indigenous!S31</f>
        <v>673</v>
      </c>
      <c r="P31">
        <f>'2025-26'!P31</f>
        <v>1.625</v>
      </c>
      <c r="Q31">
        <f>'2025-26'!Q31</f>
        <v>0</v>
      </c>
      <c r="R31">
        <f>'2025-26'!R31</f>
        <v>0</v>
      </c>
      <c r="S31">
        <f>'2025-26'!S31</f>
        <v>0</v>
      </c>
      <c r="T31">
        <f>'2025-26'!T31</f>
        <v>12</v>
      </c>
      <c r="U31">
        <f>'2025-26'!U31</f>
        <v>0</v>
      </c>
      <c r="V31">
        <f>'2025-26'!V31</f>
        <v>0</v>
      </c>
      <c r="W31">
        <f>'2025-26'!W31</f>
        <v>0</v>
      </c>
      <c r="X31">
        <f>'2025-26'!X31</f>
        <v>0</v>
      </c>
      <c r="Y31">
        <f>'2025-26'!Y31</f>
        <v>0</v>
      </c>
      <c r="Z31">
        <f>'2025-26'!Z31</f>
        <v>0</v>
      </c>
      <c r="AA31">
        <f>'2025-26'!AA31</f>
        <v>0</v>
      </c>
      <c r="AB31">
        <f>'2025-26'!AB31</f>
        <v>0</v>
      </c>
      <c r="AC31">
        <f>'2025-26'!AC31</f>
        <v>0</v>
      </c>
      <c r="AD31">
        <f>'2025-26'!AD31</f>
        <v>8</v>
      </c>
      <c r="AE31">
        <f>'2025-26'!AE31</f>
        <v>0</v>
      </c>
    </row>
    <row r="32" spans="1:31">
      <c r="A32" s="3">
        <v>47</v>
      </c>
      <c r="B32" t="s">
        <v>189</v>
      </c>
      <c r="C32">
        <f>'2025-26'!C32</f>
        <v>85</v>
      </c>
      <c r="D32">
        <f>'2025-26'!D32</f>
        <v>10</v>
      </c>
      <c r="E32">
        <f>'2025-26'!E32</f>
        <v>14</v>
      </c>
      <c r="F32">
        <f>'2025-26'!F32</f>
        <v>20</v>
      </c>
      <c r="G32" s="92">
        <f>Standard!I32</f>
        <v>1980.3521000000001</v>
      </c>
      <c r="H32">
        <f>'2025-26'!H32</f>
        <v>0</v>
      </c>
      <c r="I32">
        <f>'2025-26'!I32</f>
        <v>16</v>
      </c>
      <c r="J32">
        <f>'2025-26'!J32</f>
        <v>991.875</v>
      </c>
      <c r="K32">
        <f>'2025-26'!K32</f>
        <v>7</v>
      </c>
      <c r="L32" s="92">
        <f>'Level 2'!S32</f>
        <v>438</v>
      </c>
      <c r="M32" s="92">
        <f>'Level 3'!S32</f>
        <v>166</v>
      </c>
      <c r="N32" s="92">
        <f>ELL!S32</f>
        <v>30</v>
      </c>
      <c r="O32" s="92">
        <f>Indigenous!S32</f>
        <v>635</v>
      </c>
      <c r="P32">
        <f>'2025-26'!P32</f>
        <v>3.5</v>
      </c>
      <c r="Q32">
        <f>'2025-26'!Q32</f>
        <v>0</v>
      </c>
      <c r="R32">
        <f>'2025-26'!R32</f>
        <v>0</v>
      </c>
      <c r="S32">
        <f>'2025-26'!S32</f>
        <v>30</v>
      </c>
      <c r="T32">
        <f>'2025-26'!T32</f>
        <v>40</v>
      </c>
      <c r="U32">
        <f>'2025-26'!U32</f>
        <v>0</v>
      </c>
      <c r="V32">
        <f>'2025-26'!V32</f>
        <v>0</v>
      </c>
      <c r="W32">
        <f>'2025-26'!W32</f>
        <v>5</v>
      </c>
      <c r="X32">
        <f>'2025-26'!X32</f>
        <v>5</v>
      </c>
      <c r="Y32">
        <f>'2025-26'!Y32</f>
        <v>0</v>
      </c>
      <c r="Z32">
        <f>'2025-26'!Z32</f>
        <v>0</v>
      </c>
      <c r="AA32">
        <f>'2025-26'!AA32</f>
        <v>0</v>
      </c>
      <c r="AB32">
        <f>'2025-26'!AB32</f>
        <v>0</v>
      </c>
      <c r="AC32">
        <f>'2025-26'!AC32</f>
        <v>0</v>
      </c>
      <c r="AD32">
        <f>'2025-26'!AD32</f>
        <v>10</v>
      </c>
      <c r="AE32">
        <f>'2025-26'!AE32</f>
        <v>0</v>
      </c>
    </row>
    <row r="33" spans="1:31">
      <c r="A33" s="3">
        <v>48</v>
      </c>
      <c r="B33" t="s">
        <v>50</v>
      </c>
      <c r="C33">
        <f>'2025-26'!C33</f>
        <v>0</v>
      </c>
      <c r="D33">
        <f>'2025-26'!D33</f>
        <v>0</v>
      </c>
      <c r="E33">
        <f>'2025-26'!E33</f>
        <v>0</v>
      </c>
      <c r="F33">
        <f>'2025-26'!F33</f>
        <v>0</v>
      </c>
      <c r="G33" s="92">
        <f>Standard!I33</f>
        <v>5027.9390000000003</v>
      </c>
      <c r="H33">
        <f>'2025-26'!H33</f>
        <v>0</v>
      </c>
      <c r="I33">
        <f>'2025-26'!I33</f>
        <v>25</v>
      </c>
      <c r="J33">
        <f>'2025-26'!J33</f>
        <v>12.6875</v>
      </c>
      <c r="K33">
        <f>'2025-26'!K33</f>
        <v>0</v>
      </c>
      <c r="L33" s="92">
        <f>'Level 2'!S33</f>
        <v>427</v>
      </c>
      <c r="M33" s="92">
        <f>'Level 3'!S33</f>
        <v>287</v>
      </c>
      <c r="N33" s="92">
        <f>ELL!S33</f>
        <v>416</v>
      </c>
      <c r="O33" s="92">
        <f>Indigenous!S33</f>
        <v>517</v>
      </c>
      <c r="P33">
        <f>'2025-26'!P33</f>
        <v>0.625</v>
      </c>
      <c r="Q33">
        <f>'2025-26'!Q33</f>
        <v>0</v>
      </c>
      <c r="R33">
        <f>'2025-26'!R33</f>
        <v>0</v>
      </c>
      <c r="S33">
        <f>'2025-26'!S33</f>
        <v>0</v>
      </c>
      <c r="T33">
        <f>'2025-26'!T33</f>
        <v>32.436999999999998</v>
      </c>
      <c r="U33">
        <f>'2025-26'!U33</f>
        <v>0</v>
      </c>
      <c r="V33">
        <f>'2025-26'!V33</f>
        <v>0</v>
      </c>
      <c r="W33">
        <f>'2025-26'!W33</f>
        <v>0</v>
      </c>
      <c r="X33">
        <f>'2025-26'!X33</f>
        <v>0</v>
      </c>
      <c r="Y33">
        <f>'2025-26'!Y33</f>
        <v>0</v>
      </c>
      <c r="Z33">
        <f>'2025-26'!Z33</f>
        <v>0</v>
      </c>
      <c r="AA33">
        <f>'2025-26'!AA33</f>
        <v>0</v>
      </c>
      <c r="AB33">
        <f>'2025-26'!AB33</f>
        <v>0</v>
      </c>
      <c r="AC33">
        <f>'2025-26'!AC33</f>
        <v>0</v>
      </c>
      <c r="AD33">
        <f>'2025-26'!AD33</f>
        <v>17.25</v>
      </c>
      <c r="AE33">
        <f>'2025-26'!AE33</f>
        <v>0</v>
      </c>
    </row>
    <row r="34" spans="1:31">
      <c r="A34" s="3">
        <v>49</v>
      </c>
      <c r="B34" t="s">
        <v>51</v>
      </c>
      <c r="C34">
        <f>'2025-26'!C34</f>
        <v>0</v>
      </c>
      <c r="D34">
        <f>'2025-26'!D34</f>
        <v>0</v>
      </c>
      <c r="E34">
        <f>'2025-26'!E34</f>
        <v>0</v>
      </c>
      <c r="F34">
        <f>'2025-26'!F34</f>
        <v>0</v>
      </c>
      <c r="G34" s="92">
        <f>Standard!I34</f>
        <v>198.01609999999999</v>
      </c>
      <c r="H34">
        <f>'2025-26'!H34</f>
        <v>0</v>
      </c>
      <c r="I34">
        <f>'2025-26'!I34</f>
        <v>0</v>
      </c>
      <c r="J34">
        <f>'2025-26'!J34</f>
        <v>0</v>
      </c>
      <c r="K34">
        <f>'2025-26'!K34</f>
        <v>0</v>
      </c>
      <c r="L34" s="92">
        <f>'Level 2'!S34</f>
        <v>12</v>
      </c>
      <c r="M34" s="92">
        <f>'Level 3'!S34</f>
        <v>1</v>
      </c>
      <c r="N34" s="92">
        <f>ELL!S34</f>
        <v>0</v>
      </c>
      <c r="O34" s="92">
        <f>Indigenous!S34</f>
        <v>104</v>
      </c>
      <c r="P34">
        <f>'2025-26'!P34</f>
        <v>0</v>
      </c>
      <c r="Q34">
        <f>'2025-26'!Q34</f>
        <v>0</v>
      </c>
      <c r="R34">
        <f>'2025-26'!R34</f>
        <v>0</v>
      </c>
      <c r="S34">
        <f>'2025-26'!S34</f>
        <v>0</v>
      </c>
      <c r="T34">
        <f>'2025-26'!T34</f>
        <v>0</v>
      </c>
      <c r="U34">
        <f>'2025-26'!U34</f>
        <v>0</v>
      </c>
      <c r="V34">
        <f>'2025-26'!V34</f>
        <v>0</v>
      </c>
      <c r="W34">
        <f>'2025-26'!W34</f>
        <v>0</v>
      </c>
      <c r="X34">
        <f>'2025-26'!X34</f>
        <v>0</v>
      </c>
      <c r="Y34">
        <f>'2025-26'!Y34</f>
        <v>0</v>
      </c>
      <c r="Z34">
        <f>'2025-26'!Z34</f>
        <v>0</v>
      </c>
      <c r="AA34">
        <f>'2025-26'!AA34</f>
        <v>0</v>
      </c>
      <c r="AB34">
        <f>'2025-26'!AB34</f>
        <v>0</v>
      </c>
      <c r="AC34">
        <f>'2025-26'!AC34</f>
        <v>0</v>
      </c>
      <c r="AD34">
        <f>'2025-26'!AD34</f>
        <v>0</v>
      </c>
      <c r="AE34">
        <f>'2025-26'!AE34</f>
        <v>0</v>
      </c>
    </row>
    <row r="35" spans="1:31">
      <c r="A35" s="3">
        <v>50</v>
      </c>
      <c r="B35" t="s">
        <v>52</v>
      </c>
      <c r="C35">
        <f>'2025-26'!C35</f>
        <v>0</v>
      </c>
      <c r="D35">
        <f>'2025-26'!D35</f>
        <v>0</v>
      </c>
      <c r="E35">
        <f>'2025-26'!E35</f>
        <v>0</v>
      </c>
      <c r="F35">
        <f>'2025-26'!F35</f>
        <v>0</v>
      </c>
      <c r="G35" s="92">
        <f>Standard!I35</f>
        <v>468.2473</v>
      </c>
      <c r="H35">
        <f>'2025-26'!H35</f>
        <v>0</v>
      </c>
      <c r="I35">
        <f>'2025-26'!I35</f>
        <v>0</v>
      </c>
      <c r="J35">
        <f>'2025-26'!J35</f>
        <v>0</v>
      </c>
      <c r="K35">
        <f>'2025-26'!K35</f>
        <v>1</v>
      </c>
      <c r="L35" s="92">
        <f>'Level 2'!S35</f>
        <v>51</v>
      </c>
      <c r="M35" s="92">
        <f>'Level 3'!S35</f>
        <v>9</v>
      </c>
      <c r="N35" s="92">
        <f>ELL!S35</f>
        <v>99</v>
      </c>
      <c r="O35" s="92">
        <f>Indigenous!S35</f>
        <v>324</v>
      </c>
      <c r="P35">
        <f>'2025-26'!P35</f>
        <v>0</v>
      </c>
      <c r="Q35">
        <f>'2025-26'!Q35</f>
        <v>0</v>
      </c>
      <c r="R35">
        <f>'2025-26'!R35</f>
        <v>0</v>
      </c>
      <c r="S35">
        <f>'2025-26'!S35</f>
        <v>0</v>
      </c>
      <c r="T35">
        <f>'2025-26'!T35</f>
        <v>0</v>
      </c>
      <c r="U35">
        <f>'2025-26'!U35</f>
        <v>0</v>
      </c>
      <c r="V35">
        <f>'2025-26'!V35</f>
        <v>0</v>
      </c>
      <c r="W35">
        <f>'2025-26'!W35</f>
        <v>0</v>
      </c>
      <c r="X35">
        <f>'2025-26'!X35</f>
        <v>0</v>
      </c>
      <c r="Y35">
        <f>'2025-26'!Y35</f>
        <v>0</v>
      </c>
      <c r="Z35">
        <f>'2025-26'!Z35</f>
        <v>0</v>
      </c>
      <c r="AA35">
        <f>'2025-26'!AA35</f>
        <v>0</v>
      </c>
      <c r="AB35">
        <f>'2025-26'!AB35</f>
        <v>0</v>
      </c>
      <c r="AC35">
        <f>'2025-26'!AC35</f>
        <v>0</v>
      </c>
      <c r="AD35">
        <f>'2025-26'!AD35</f>
        <v>0</v>
      </c>
      <c r="AE35">
        <f>'2025-26'!AE35</f>
        <v>0</v>
      </c>
    </row>
    <row r="36" spans="1:31">
      <c r="A36" s="3">
        <v>51</v>
      </c>
      <c r="B36" t="s">
        <v>53</v>
      </c>
      <c r="C36">
        <f>'2025-26'!C36</f>
        <v>0</v>
      </c>
      <c r="D36">
        <f>'2025-26'!D36</f>
        <v>0</v>
      </c>
      <c r="E36">
        <f>'2025-26'!E36</f>
        <v>0</v>
      </c>
      <c r="F36">
        <f>'2025-26'!F36</f>
        <v>0</v>
      </c>
      <c r="G36" s="92">
        <f>Standard!I36</f>
        <v>1221.8035</v>
      </c>
      <c r="H36">
        <f>'2025-26'!H36</f>
        <v>0</v>
      </c>
      <c r="I36">
        <f>'2025-26'!I36</f>
        <v>20</v>
      </c>
      <c r="J36">
        <f>'2025-26'!J36</f>
        <v>0</v>
      </c>
      <c r="K36">
        <f>'2025-26'!K36</f>
        <v>1</v>
      </c>
      <c r="L36" s="92">
        <f>'Level 2'!S36</f>
        <v>115</v>
      </c>
      <c r="M36" s="92">
        <f>'Level 3'!S36</f>
        <v>14</v>
      </c>
      <c r="N36" s="92">
        <f>ELL!S36</f>
        <v>49</v>
      </c>
      <c r="O36" s="92">
        <f>Indigenous!S36</f>
        <v>367</v>
      </c>
      <c r="P36">
        <f>'2025-26'!P36</f>
        <v>1.875</v>
      </c>
      <c r="Q36">
        <f>'2025-26'!Q36</f>
        <v>0</v>
      </c>
      <c r="R36">
        <f>'2025-26'!R36</f>
        <v>0</v>
      </c>
      <c r="S36">
        <f>'2025-26'!S36</f>
        <v>0</v>
      </c>
      <c r="T36">
        <f>'2025-26'!T36</f>
        <v>0</v>
      </c>
      <c r="U36">
        <f>'2025-26'!U36</f>
        <v>0</v>
      </c>
      <c r="V36">
        <f>'2025-26'!V36</f>
        <v>0</v>
      </c>
      <c r="W36">
        <f>'2025-26'!W36</f>
        <v>0</v>
      </c>
      <c r="X36">
        <f>'2025-26'!X36</f>
        <v>0</v>
      </c>
      <c r="Y36">
        <f>'2025-26'!Y36</f>
        <v>0</v>
      </c>
      <c r="Z36">
        <f>'2025-26'!Z36</f>
        <v>0</v>
      </c>
      <c r="AA36">
        <f>'2025-26'!AA36</f>
        <v>0</v>
      </c>
      <c r="AB36">
        <f>'2025-26'!AB36</f>
        <v>0</v>
      </c>
      <c r="AC36">
        <f>'2025-26'!AC36</f>
        <v>0</v>
      </c>
      <c r="AD36">
        <f>'2025-26'!AD36</f>
        <v>0</v>
      </c>
      <c r="AE36">
        <f>'2025-26'!AE36</f>
        <v>0</v>
      </c>
    </row>
    <row r="37" spans="1:31">
      <c r="A37" s="3">
        <v>52</v>
      </c>
      <c r="B37" t="s">
        <v>54</v>
      </c>
      <c r="C37">
        <f>'2025-26'!C37</f>
        <v>0</v>
      </c>
      <c r="D37">
        <f>'2025-26'!D37</f>
        <v>0</v>
      </c>
      <c r="E37">
        <f>'2025-26'!E37</f>
        <v>0</v>
      </c>
      <c r="F37">
        <f>'2025-26'!F37</f>
        <v>0</v>
      </c>
      <c r="G37" s="92">
        <f>Standard!I37</f>
        <v>1668.8272999999999</v>
      </c>
      <c r="H37">
        <f>'2025-26'!H37</f>
        <v>0</v>
      </c>
      <c r="I37">
        <f>'2025-26'!I37</f>
        <v>37</v>
      </c>
      <c r="J37">
        <f>'2025-26'!J37</f>
        <v>0</v>
      </c>
      <c r="K37">
        <f>'2025-26'!K37</f>
        <v>3</v>
      </c>
      <c r="L37" s="92">
        <f>'Level 2'!S37</f>
        <v>143</v>
      </c>
      <c r="M37" s="92">
        <f>'Level 3'!S37</f>
        <v>28</v>
      </c>
      <c r="N37" s="92">
        <f>ELL!S37</f>
        <v>107</v>
      </c>
      <c r="O37" s="92">
        <f>Indigenous!S37</f>
        <v>1100</v>
      </c>
      <c r="P37">
        <f>'2025-26'!P37</f>
        <v>1.875</v>
      </c>
      <c r="Q37">
        <f>'2025-26'!Q37</f>
        <v>0</v>
      </c>
      <c r="R37">
        <f>'2025-26'!R37</f>
        <v>0</v>
      </c>
      <c r="S37">
        <f>'2025-26'!S37</f>
        <v>0</v>
      </c>
      <c r="T37">
        <f>'2025-26'!T37</f>
        <v>0</v>
      </c>
      <c r="U37">
        <f>'2025-26'!U37</f>
        <v>0</v>
      </c>
      <c r="V37">
        <f>'2025-26'!V37</f>
        <v>0</v>
      </c>
      <c r="W37">
        <f>'2025-26'!W37</f>
        <v>0</v>
      </c>
      <c r="X37">
        <f>'2025-26'!X37</f>
        <v>0</v>
      </c>
      <c r="Y37">
        <f>'2025-26'!Y37</f>
        <v>1</v>
      </c>
      <c r="Z37">
        <f>'2025-26'!Z37</f>
        <v>0</v>
      </c>
      <c r="AA37">
        <f>'2025-26'!AA37</f>
        <v>0</v>
      </c>
      <c r="AB37">
        <f>'2025-26'!AB37</f>
        <v>0</v>
      </c>
      <c r="AC37">
        <f>'2025-26'!AC37</f>
        <v>0</v>
      </c>
      <c r="AD37">
        <f>'2025-26'!AD37</f>
        <v>0</v>
      </c>
      <c r="AE37">
        <f>'2025-26'!AE37</f>
        <v>0</v>
      </c>
    </row>
    <row r="38" spans="1:31">
      <c r="A38" s="3">
        <v>53</v>
      </c>
      <c r="B38" t="s">
        <v>55</v>
      </c>
      <c r="C38">
        <f>'2025-26'!C38</f>
        <v>194</v>
      </c>
      <c r="D38">
        <f>'2025-26'!D38</f>
        <v>0</v>
      </c>
      <c r="E38">
        <f>'2025-26'!E38</f>
        <v>0</v>
      </c>
      <c r="F38">
        <f>'2025-26'!F38</f>
        <v>0</v>
      </c>
      <c r="G38" s="92">
        <f>Standard!I38</f>
        <v>2125.7217000000001</v>
      </c>
      <c r="H38">
        <f>'2025-26'!H38</f>
        <v>0</v>
      </c>
      <c r="I38">
        <f>'2025-26'!I38</f>
        <v>19</v>
      </c>
      <c r="J38">
        <f>'2025-26'!J38</f>
        <v>36.6875</v>
      </c>
      <c r="K38">
        <f>'2025-26'!K38</f>
        <v>1</v>
      </c>
      <c r="L38" s="92">
        <f>'Level 2'!S38</f>
        <v>236</v>
      </c>
      <c r="M38" s="92">
        <f>'Level 3'!S38</f>
        <v>77</v>
      </c>
      <c r="N38" s="92">
        <f>ELL!S38</f>
        <v>165</v>
      </c>
      <c r="O38" s="92">
        <f>Indigenous!S38</f>
        <v>481</v>
      </c>
      <c r="P38">
        <f>'2025-26'!P38</f>
        <v>6.375</v>
      </c>
      <c r="Q38">
        <f>'2025-26'!Q38</f>
        <v>0</v>
      </c>
      <c r="R38">
        <f>'2025-26'!R38</f>
        <v>1.75</v>
      </c>
      <c r="S38">
        <f>'2025-26'!S38</f>
        <v>0</v>
      </c>
      <c r="T38">
        <f>'2025-26'!T38</f>
        <v>12</v>
      </c>
      <c r="U38">
        <f>'2025-26'!U38</f>
        <v>2</v>
      </c>
      <c r="V38">
        <f>'2025-26'!V38</f>
        <v>0</v>
      </c>
      <c r="W38">
        <f>'2025-26'!W38</f>
        <v>5</v>
      </c>
      <c r="X38">
        <f>'2025-26'!X38</f>
        <v>5</v>
      </c>
      <c r="Y38">
        <f>'2025-26'!Y38</f>
        <v>0</v>
      </c>
      <c r="Z38">
        <f>'2025-26'!Z38</f>
        <v>0</v>
      </c>
      <c r="AA38">
        <f>'2025-26'!AA38</f>
        <v>0</v>
      </c>
      <c r="AB38">
        <f>'2025-26'!AB38</f>
        <v>2</v>
      </c>
      <c r="AC38">
        <f>'2025-26'!AC38</f>
        <v>0</v>
      </c>
      <c r="AD38">
        <f>'2025-26'!AD38</f>
        <v>1</v>
      </c>
      <c r="AE38">
        <f>'2025-26'!AE38</f>
        <v>0</v>
      </c>
    </row>
    <row r="39" spans="1:31">
      <c r="A39" s="3">
        <v>54</v>
      </c>
      <c r="B39" t="s">
        <v>56</v>
      </c>
      <c r="C39">
        <f>'2025-26'!C39</f>
        <v>0</v>
      </c>
      <c r="D39">
        <f>'2025-26'!D39</f>
        <v>0</v>
      </c>
      <c r="E39">
        <f>'2025-26'!E39</f>
        <v>0</v>
      </c>
      <c r="F39">
        <f>'2025-26'!F39</f>
        <v>8</v>
      </c>
      <c r="G39" s="92">
        <f>Standard!I39</f>
        <v>1643.4127000000001</v>
      </c>
      <c r="H39">
        <f>'2025-26'!H39</f>
        <v>0</v>
      </c>
      <c r="I39">
        <f>'2025-26'!I39</f>
        <v>32</v>
      </c>
      <c r="J39">
        <f>'2025-26'!J39</f>
        <v>16.875</v>
      </c>
      <c r="K39">
        <f>'2025-26'!K39</f>
        <v>0</v>
      </c>
      <c r="L39" s="92">
        <f>'Level 2'!S39</f>
        <v>137</v>
      </c>
      <c r="M39" s="92">
        <f>'Level 3'!S39</f>
        <v>1</v>
      </c>
      <c r="N39" s="92">
        <f>ELL!S39</f>
        <v>0</v>
      </c>
      <c r="O39" s="92">
        <f>Indigenous!S39</f>
        <v>503</v>
      </c>
      <c r="P39">
        <f>'2025-26'!P39</f>
        <v>0.5</v>
      </c>
      <c r="Q39">
        <f>'2025-26'!Q39</f>
        <v>0</v>
      </c>
      <c r="R39">
        <f>'2025-26'!R39</f>
        <v>0</v>
      </c>
      <c r="S39">
        <f>'2025-26'!S39</f>
        <v>1</v>
      </c>
      <c r="T39">
        <f>'2025-26'!T39</f>
        <v>17</v>
      </c>
      <c r="U39">
        <f>'2025-26'!U39</f>
        <v>0</v>
      </c>
      <c r="V39">
        <f>'2025-26'!V39</f>
        <v>0</v>
      </c>
      <c r="W39">
        <f>'2025-26'!W39</f>
        <v>2</v>
      </c>
      <c r="X39">
        <f>'2025-26'!X39</f>
        <v>0</v>
      </c>
      <c r="Y39">
        <f>'2025-26'!Y39</f>
        <v>0</v>
      </c>
      <c r="Z39">
        <f>'2025-26'!Z39</f>
        <v>0</v>
      </c>
      <c r="AA39">
        <f>'2025-26'!AA39</f>
        <v>0</v>
      </c>
      <c r="AB39">
        <f>'2025-26'!AB39</f>
        <v>0</v>
      </c>
      <c r="AC39">
        <f>'2025-26'!AC39</f>
        <v>0</v>
      </c>
      <c r="AD39">
        <f>'2025-26'!AD39</f>
        <v>11</v>
      </c>
      <c r="AE39">
        <f>'2025-26'!AE39</f>
        <v>0</v>
      </c>
    </row>
    <row r="40" spans="1:31">
      <c r="A40" s="3">
        <v>57</v>
      </c>
      <c r="B40" t="s">
        <v>57</v>
      </c>
      <c r="C40">
        <f>'2025-26'!C40</f>
        <v>0</v>
      </c>
      <c r="D40">
        <f>'2025-26'!D40</f>
        <v>0</v>
      </c>
      <c r="E40">
        <f>'2025-26'!E40</f>
        <v>0</v>
      </c>
      <c r="F40">
        <f>'2025-26'!F40</f>
        <v>0</v>
      </c>
      <c r="G40" s="92">
        <f>Standard!I40</f>
        <v>12164.0452</v>
      </c>
      <c r="H40">
        <f>'2025-26'!H40</f>
        <v>0</v>
      </c>
      <c r="I40">
        <f>'2025-26'!I40</f>
        <v>230</v>
      </c>
      <c r="J40">
        <f>'2025-26'!J40</f>
        <v>0</v>
      </c>
      <c r="K40">
        <f>'2025-26'!K40</f>
        <v>28</v>
      </c>
      <c r="L40" s="92">
        <f>'Level 2'!S40</f>
        <v>1396</v>
      </c>
      <c r="M40" s="92">
        <f>'Level 3'!S40</f>
        <v>364</v>
      </c>
      <c r="N40" s="92">
        <f>ELL!S40</f>
        <v>1306</v>
      </c>
      <c r="O40" s="92">
        <f>Indigenous!S40</f>
        <v>4051</v>
      </c>
      <c r="P40">
        <f>'2025-26'!P40</f>
        <v>1.6875</v>
      </c>
      <c r="Q40">
        <f>'2025-26'!Q40</f>
        <v>0</v>
      </c>
      <c r="R40">
        <f>'2025-26'!R40</f>
        <v>0</v>
      </c>
      <c r="S40">
        <f>'2025-26'!S40</f>
        <v>0</v>
      </c>
      <c r="T40">
        <f>'2025-26'!T40</f>
        <v>0</v>
      </c>
      <c r="U40">
        <f>'2025-26'!U40</f>
        <v>0</v>
      </c>
      <c r="V40">
        <f>'2025-26'!V40</f>
        <v>0</v>
      </c>
      <c r="W40">
        <f>'2025-26'!W40</f>
        <v>10</v>
      </c>
      <c r="X40">
        <f>'2025-26'!X40</f>
        <v>0</v>
      </c>
      <c r="Y40">
        <f>'2025-26'!Y40</f>
        <v>0</v>
      </c>
      <c r="Z40">
        <f>'2025-26'!Z40</f>
        <v>0</v>
      </c>
      <c r="AA40">
        <f>'2025-26'!AA40</f>
        <v>0</v>
      </c>
      <c r="AB40">
        <f>'2025-26'!AB40</f>
        <v>0</v>
      </c>
      <c r="AC40">
        <f>'2025-26'!AC40</f>
        <v>0</v>
      </c>
      <c r="AD40">
        <f>'2025-26'!AD40</f>
        <v>0</v>
      </c>
      <c r="AE40">
        <f>'2025-26'!AE40</f>
        <v>0</v>
      </c>
    </row>
    <row r="41" spans="1:31">
      <c r="A41" s="3">
        <v>58</v>
      </c>
      <c r="B41" t="s">
        <v>58</v>
      </c>
      <c r="C41">
        <f>'2025-26'!C41</f>
        <v>0</v>
      </c>
      <c r="D41">
        <f>'2025-26'!D41</f>
        <v>0</v>
      </c>
      <c r="E41">
        <f>'2025-26'!E41</f>
        <v>0</v>
      </c>
      <c r="F41">
        <f>'2025-26'!F41</f>
        <v>123</v>
      </c>
      <c r="G41" s="92">
        <f>Standard!I41</f>
        <v>1734.0482</v>
      </c>
      <c r="H41">
        <f>'2025-26'!H41</f>
        <v>0</v>
      </c>
      <c r="I41">
        <f>'2025-26'!I41</f>
        <v>27</v>
      </c>
      <c r="J41">
        <f>'2025-26'!J41</f>
        <v>298.875</v>
      </c>
      <c r="K41">
        <f>'2025-26'!K41</f>
        <v>1</v>
      </c>
      <c r="L41" s="92">
        <f>'Level 2'!S41</f>
        <v>178</v>
      </c>
      <c r="M41" s="92">
        <f>'Level 3'!S41</f>
        <v>10</v>
      </c>
      <c r="N41" s="92">
        <f>ELL!S41</f>
        <v>53</v>
      </c>
      <c r="O41" s="92">
        <f>Indigenous!S41</f>
        <v>777</v>
      </c>
      <c r="P41">
        <f>'2025-26'!P41</f>
        <v>14.75</v>
      </c>
      <c r="Q41">
        <f>'2025-26'!Q41</f>
        <v>0</v>
      </c>
      <c r="R41">
        <f>'2025-26'!R41</f>
        <v>0</v>
      </c>
      <c r="S41">
        <f>'2025-26'!S41</f>
        <v>7</v>
      </c>
      <c r="T41">
        <f>'2025-26'!T41</f>
        <v>50</v>
      </c>
      <c r="U41">
        <f>'2025-26'!U41</f>
        <v>5</v>
      </c>
      <c r="V41">
        <f>'2025-26'!V41</f>
        <v>0</v>
      </c>
      <c r="W41">
        <f>'2025-26'!W41</f>
        <v>1</v>
      </c>
      <c r="X41">
        <f>'2025-26'!X41</f>
        <v>1</v>
      </c>
      <c r="Y41">
        <f>'2025-26'!Y41</f>
        <v>0</v>
      </c>
      <c r="Z41">
        <f>'2025-26'!Z41</f>
        <v>0</v>
      </c>
      <c r="AA41">
        <f>'2025-26'!AA41</f>
        <v>0</v>
      </c>
      <c r="AB41">
        <f>'2025-26'!AB41</f>
        <v>0</v>
      </c>
      <c r="AC41">
        <f>'2025-26'!AC41</f>
        <v>1</v>
      </c>
      <c r="AD41">
        <f>'2025-26'!AD41</f>
        <v>25</v>
      </c>
      <c r="AE41">
        <f>'2025-26'!AE41</f>
        <v>3</v>
      </c>
    </row>
    <row r="42" spans="1:31">
      <c r="A42" s="3">
        <v>59</v>
      </c>
      <c r="B42" t="s">
        <v>59</v>
      </c>
      <c r="C42">
        <f>'2025-26'!C42</f>
        <v>0</v>
      </c>
      <c r="D42">
        <f>'2025-26'!D42</f>
        <v>0</v>
      </c>
      <c r="E42">
        <f>'2025-26'!E42</f>
        <v>0</v>
      </c>
      <c r="F42">
        <f>'2025-26'!F42</f>
        <v>0</v>
      </c>
      <c r="G42" s="92">
        <f>Standard!I42</f>
        <v>3335.4886999999999</v>
      </c>
      <c r="H42">
        <f>'2025-26'!H42</f>
        <v>0</v>
      </c>
      <c r="I42">
        <f>'2025-26'!I42</f>
        <v>0</v>
      </c>
      <c r="J42">
        <f>'2025-26'!J42</f>
        <v>37.75</v>
      </c>
      <c r="K42">
        <f>'2025-26'!K42</f>
        <v>3</v>
      </c>
      <c r="L42" s="92">
        <f>'Level 2'!S42</f>
        <v>267</v>
      </c>
      <c r="M42" s="92">
        <f>'Level 3'!S42</f>
        <v>107</v>
      </c>
      <c r="N42" s="92">
        <f>ELL!S42</f>
        <v>174</v>
      </c>
      <c r="O42" s="92">
        <f>Indigenous!S42</f>
        <v>1180</v>
      </c>
      <c r="P42">
        <f>'2025-26'!P42</f>
        <v>0.875</v>
      </c>
      <c r="Q42">
        <f>'2025-26'!Q42</f>
        <v>0</v>
      </c>
      <c r="R42">
        <f>'2025-26'!R42</f>
        <v>0</v>
      </c>
      <c r="S42">
        <f>'2025-26'!S42</f>
        <v>0</v>
      </c>
      <c r="T42">
        <f>'2025-26'!T42</f>
        <v>20</v>
      </c>
      <c r="U42">
        <f>'2025-26'!U42</f>
        <v>0</v>
      </c>
      <c r="V42">
        <f>'2025-26'!V42</f>
        <v>0</v>
      </c>
      <c r="W42">
        <f>'2025-26'!W42</f>
        <v>0</v>
      </c>
      <c r="X42">
        <f>'2025-26'!X42</f>
        <v>0</v>
      </c>
      <c r="Y42">
        <f>'2025-26'!Y42</f>
        <v>0</v>
      </c>
      <c r="Z42">
        <f>'2025-26'!Z42</f>
        <v>0</v>
      </c>
      <c r="AA42">
        <f>'2025-26'!AA42</f>
        <v>0</v>
      </c>
      <c r="AB42">
        <f>'2025-26'!AB42</f>
        <v>0</v>
      </c>
      <c r="AC42">
        <f>'2025-26'!AC42</f>
        <v>0</v>
      </c>
      <c r="AD42">
        <f>'2025-26'!AD42</f>
        <v>30</v>
      </c>
      <c r="AE42">
        <f>'2025-26'!AE42</f>
        <v>0</v>
      </c>
    </row>
    <row r="43" spans="1:31">
      <c r="A43" s="3">
        <v>60</v>
      </c>
      <c r="B43" t="s">
        <v>60</v>
      </c>
      <c r="C43">
        <f>'2025-26'!C43</f>
        <v>0</v>
      </c>
      <c r="D43">
        <f>'2025-26'!D43</f>
        <v>0</v>
      </c>
      <c r="E43">
        <f>'2025-26'!E43</f>
        <v>0</v>
      </c>
      <c r="F43">
        <f>'2025-26'!F43</f>
        <v>4</v>
      </c>
      <c r="G43" s="92">
        <f>Standard!I43</f>
        <v>5568.6736000000001</v>
      </c>
      <c r="H43">
        <f>'2025-26'!H43</f>
        <v>0</v>
      </c>
      <c r="I43">
        <f>'2025-26'!I43</f>
        <v>0</v>
      </c>
      <c r="J43">
        <f>'2025-26'!J43</f>
        <v>132.1875</v>
      </c>
      <c r="K43">
        <f>'2025-26'!K43</f>
        <v>4</v>
      </c>
      <c r="L43" s="92">
        <f>'Level 2'!S43</f>
        <v>436</v>
      </c>
      <c r="M43" s="92">
        <f>'Level 3'!S43</f>
        <v>134</v>
      </c>
      <c r="N43" s="92">
        <f>ELL!S43</f>
        <v>892</v>
      </c>
      <c r="O43" s="92">
        <f>Indigenous!S43</f>
        <v>1449</v>
      </c>
      <c r="P43">
        <f>'2025-26'!P43</f>
        <v>7</v>
      </c>
      <c r="Q43">
        <f>'2025-26'!Q43</f>
        <v>0</v>
      </c>
      <c r="R43">
        <f>'2025-26'!R43</f>
        <v>0</v>
      </c>
      <c r="S43">
        <f>'2025-26'!S43</f>
        <v>6</v>
      </c>
      <c r="T43">
        <f>'2025-26'!T43</f>
        <v>120</v>
      </c>
      <c r="U43">
        <f>'2025-26'!U43</f>
        <v>4</v>
      </c>
      <c r="V43">
        <f>'2025-26'!V43</f>
        <v>0</v>
      </c>
      <c r="W43">
        <f>'2025-26'!W43</f>
        <v>9</v>
      </c>
      <c r="X43">
        <f>'2025-26'!X43</f>
        <v>4</v>
      </c>
      <c r="Y43">
        <f>'2025-26'!Y43</f>
        <v>0</v>
      </c>
      <c r="Z43">
        <f>'2025-26'!Z43</f>
        <v>0</v>
      </c>
      <c r="AA43">
        <f>'2025-26'!AA43</f>
        <v>0</v>
      </c>
      <c r="AB43">
        <f>'2025-26'!AB43</f>
        <v>0</v>
      </c>
      <c r="AC43">
        <f>'2025-26'!AC43</f>
        <v>5</v>
      </c>
      <c r="AD43">
        <f>'2025-26'!AD43</f>
        <v>110</v>
      </c>
      <c r="AE43">
        <f>'2025-26'!AE43</f>
        <v>5</v>
      </c>
    </row>
    <row r="44" spans="1:31">
      <c r="A44" s="3">
        <v>61</v>
      </c>
      <c r="B44" t="s">
        <v>61</v>
      </c>
      <c r="C44">
        <f>'2025-26'!C44</f>
        <v>85</v>
      </c>
      <c r="D44">
        <f>'2025-26'!D44</f>
        <v>0</v>
      </c>
      <c r="E44">
        <f>'2025-26'!E44</f>
        <v>0</v>
      </c>
      <c r="F44">
        <f>'2025-26'!F44</f>
        <v>0</v>
      </c>
      <c r="G44" s="92">
        <f>Standard!I44</f>
        <v>19865.163100000002</v>
      </c>
      <c r="H44">
        <f>'2025-26'!H44</f>
        <v>5.5</v>
      </c>
      <c r="I44">
        <f>'2025-26'!I44</f>
        <v>172</v>
      </c>
      <c r="J44">
        <f>'2025-26'!J44</f>
        <v>7.8125</v>
      </c>
      <c r="K44">
        <f>'2025-26'!K44</f>
        <v>20</v>
      </c>
      <c r="L44" s="92">
        <f>'Level 2'!S44</f>
        <v>1492</v>
      </c>
      <c r="M44" s="92">
        <f>'Level 3'!S44</f>
        <v>484</v>
      </c>
      <c r="N44" s="92">
        <f>ELL!S44</f>
        <v>3106</v>
      </c>
      <c r="O44" s="92">
        <f>Indigenous!S44</f>
        <v>1515</v>
      </c>
      <c r="P44">
        <f>'2025-26'!P44</f>
        <v>14.125</v>
      </c>
      <c r="Q44">
        <f>'2025-26'!Q44</f>
        <v>9.5</v>
      </c>
      <c r="R44">
        <f>'2025-26'!R44</f>
        <v>13</v>
      </c>
      <c r="S44">
        <f>'2025-26'!S44</f>
        <v>0</v>
      </c>
      <c r="T44">
        <f>'2025-26'!T44</f>
        <v>7.5</v>
      </c>
      <c r="U44">
        <f>'2025-26'!U44</f>
        <v>2</v>
      </c>
      <c r="V44">
        <f>'2025-26'!V44</f>
        <v>0</v>
      </c>
      <c r="W44">
        <f>'2025-26'!W44</f>
        <v>0</v>
      </c>
      <c r="X44">
        <f>'2025-26'!X44</f>
        <v>0</v>
      </c>
      <c r="Y44">
        <f>'2025-26'!Y44</f>
        <v>0</v>
      </c>
      <c r="Z44">
        <f>'2025-26'!Z44</f>
        <v>0</v>
      </c>
      <c r="AA44">
        <f>'2025-26'!AA44</f>
        <v>5.875</v>
      </c>
      <c r="AB44">
        <f>'2025-26'!AB44</f>
        <v>5</v>
      </c>
      <c r="AC44">
        <f>'2025-26'!AC44</f>
        <v>0</v>
      </c>
      <c r="AD44">
        <f>'2025-26'!AD44</f>
        <v>8</v>
      </c>
      <c r="AE44">
        <f>'2025-26'!AE44</f>
        <v>1</v>
      </c>
    </row>
    <row r="45" spans="1:31">
      <c r="A45" s="3">
        <v>62</v>
      </c>
      <c r="B45" t="s">
        <v>62</v>
      </c>
      <c r="C45">
        <f>'2025-26'!C45</f>
        <v>0</v>
      </c>
      <c r="D45">
        <f>'2025-26'!D45</f>
        <v>0</v>
      </c>
      <c r="E45">
        <f>'2025-26'!E45</f>
        <v>0</v>
      </c>
      <c r="F45">
        <f>'2025-26'!F45</f>
        <v>0</v>
      </c>
      <c r="G45" s="92">
        <f>Standard!I45</f>
        <v>13986.098</v>
      </c>
      <c r="H45">
        <f>'2025-26'!H45</f>
        <v>52.75</v>
      </c>
      <c r="I45">
        <f>'2025-26'!I45</f>
        <v>212</v>
      </c>
      <c r="J45">
        <f>'2025-26'!J45</f>
        <v>141.375</v>
      </c>
      <c r="K45">
        <f>'2025-26'!K45</f>
        <v>12</v>
      </c>
      <c r="L45" s="92">
        <f>'Level 2'!S45</f>
        <v>1529</v>
      </c>
      <c r="M45" s="92">
        <f>'Level 3'!S45</f>
        <v>794</v>
      </c>
      <c r="N45" s="92">
        <f>ELL!S45</f>
        <v>2424</v>
      </c>
      <c r="O45" s="92">
        <f>Indigenous!S45</f>
        <v>1355</v>
      </c>
      <c r="P45">
        <f>'2025-26'!P45</f>
        <v>12.625</v>
      </c>
      <c r="Q45">
        <f>'2025-26'!Q45</f>
        <v>16</v>
      </c>
      <c r="R45">
        <f>'2025-26'!R45</f>
        <v>13</v>
      </c>
      <c r="S45">
        <f>'2025-26'!S45</f>
        <v>0</v>
      </c>
      <c r="T45">
        <f>'2025-26'!T45</f>
        <v>68</v>
      </c>
      <c r="U45">
        <f>'2025-26'!U45</f>
        <v>0</v>
      </c>
      <c r="V45">
        <f>'2025-26'!V45</f>
        <v>0</v>
      </c>
      <c r="W45">
        <f>'2025-26'!W45</f>
        <v>35</v>
      </c>
      <c r="X45">
        <f>'2025-26'!X45</f>
        <v>60</v>
      </c>
      <c r="Y45">
        <f>'2025-26'!Y45</f>
        <v>10</v>
      </c>
      <c r="Z45">
        <f>'2025-26'!Z45</f>
        <v>0</v>
      </c>
      <c r="AA45">
        <f>'2025-26'!AA45</f>
        <v>16</v>
      </c>
      <c r="AB45">
        <f>'2025-26'!AB45</f>
        <v>7</v>
      </c>
      <c r="AC45">
        <f>'2025-26'!AC45</f>
        <v>0</v>
      </c>
      <c r="AD45">
        <f>'2025-26'!AD45</f>
        <v>29</v>
      </c>
      <c r="AE45">
        <f>'2025-26'!AE45</f>
        <v>0</v>
      </c>
    </row>
    <row r="46" spans="1:31">
      <c r="A46" s="3">
        <v>63</v>
      </c>
      <c r="B46" t="s">
        <v>63</v>
      </c>
      <c r="C46">
        <f>'2025-26'!C46</f>
        <v>0</v>
      </c>
      <c r="D46">
        <f>'2025-26'!D46</f>
        <v>0</v>
      </c>
      <c r="E46">
        <f>'2025-26'!E46</f>
        <v>0</v>
      </c>
      <c r="F46">
        <f>'2025-26'!F46</f>
        <v>136</v>
      </c>
      <c r="G46" s="92">
        <f>Standard!I46</f>
        <v>6515.9171999999999</v>
      </c>
      <c r="H46">
        <f>'2025-26'!H46</f>
        <v>18.0625</v>
      </c>
      <c r="I46">
        <f>'2025-26'!I46</f>
        <v>191</v>
      </c>
      <c r="J46">
        <f>'2025-26'!J46</f>
        <v>607.25</v>
      </c>
      <c r="K46">
        <f>'2025-26'!K46</f>
        <v>10</v>
      </c>
      <c r="L46" s="92">
        <f>'Level 2'!S46</f>
        <v>615</v>
      </c>
      <c r="M46" s="92">
        <f>'Level 3'!S46</f>
        <v>183</v>
      </c>
      <c r="N46" s="92">
        <f>ELL!S46</f>
        <v>476</v>
      </c>
      <c r="O46" s="92">
        <f>Indigenous!S46</f>
        <v>635</v>
      </c>
      <c r="P46">
        <f>'2025-26'!P46</f>
        <v>43.8125</v>
      </c>
      <c r="Q46">
        <f>'2025-26'!Q46</f>
        <v>12</v>
      </c>
      <c r="R46">
        <f>'2025-26'!R46</f>
        <v>0.25</v>
      </c>
      <c r="S46">
        <f>'2025-26'!S46</f>
        <v>52</v>
      </c>
      <c r="T46">
        <f>'2025-26'!T46</f>
        <v>146</v>
      </c>
      <c r="U46">
        <f>'2025-26'!U46</f>
        <v>30</v>
      </c>
      <c r="V46">
        <f>'2025-26'!V46</f>
        <v>0</v>
      </c>
      <c r="W46">
        <f>'2025-26'!W46</f>
        <v>12</v>
      </c>
      <c r="X46">
        <f>'2025-26'!X46</f>
        <v>12</v>
      </c>
      <c r="Y46">
        <f>'2025-26'!Y46</f>
        <v>4</v>
      </c>
      <c r="Z46">
        <f>'2025-26'!Z46</f>
        <v>2</v>
      </c>
      <c r="AA46">
        <f>'2025-26'!AA46</f>
        <v>15</v>
      </c>
      <c r="AB46">
        <f>'2025-26'!AB46</f>
        <v>0</v>
      </c>
      <c r="AC46">
        <f>'2025-26'!AC46</f>
        <v>5</v>
      </c>
      <c r="AD46">
        <f>'2025-26'!AD46</f>
        <v>115</v>
      </c>
      <c r="AE46">
        <f>'2025-26'!AE46</f>
        <v>18</v>
      </c>
    </row>
    <row r="47" spans="1:31">
      <c r="A47" s="3">
        <v>64</v>
      </c>
      <c r="B47" t="s">
        <v>64</v>
      </c>
      <c r="C47">
        <f>'2025-26'!C47</f>
        <v>0</v>
      </c>
      <c r="D47">
        <f>'2025-26'!D47</f>
        <v>0</v>
      </c>
      <c r="E47">
        <f>'2025-26'!E47</f>
        <v>0</v>
      </c>
      <c r="F47">
        <f>'2025-26'!F47</f>
        <v>0</v>
      </c>
      <c r="G47" s="92">
        <f>Standard!I47</f>
        <v>1373.4206999999999</v>
      </c>
      <c r="H47">
        <f>'2025-26'!H47</f>
        <v>0</v>
      </c>
      <c r="I47">
        <f>'2025-26'!I47</f>
        <v>20</v>
      </c>
      <c r="J47">
        <f>'2025-26'!J47</f>
        <v>37.375</v>
      </c>
      <c r="K47">
        <f>'2025-26'!K47</f>
        <v>0</v>
      </c>
      <c r="L47" s="92">
        <f>'Level 2'!S47</f>
        <v>89</v>
      </c>
      <c r="M47" s="92">
        <f>'Level 3'!S47</f>
        <v>17</v>
      </c>
      <c r="N47" s="92">
        <f>ELL!S47</f>
        <v>19</v>
      </c>
      <c r="O47" s="92">
        <f>Indigenous!S47</f>
        <v>181</v>
      </c>
      <c r="P47">
        <f>'2025-26'!P47</f>
        <v>0.3125</v>
      </c>
      <c r="Q47">
        <f>'2025-26'!Q47</f>
        <v>0</v>
      </c>
      <c r="R47">
        <f>'2025-26'!R47</f>
        <v>0</v>
      </c>
      <c r="S47">
        <f>'2025-26'!S47</f>
        <v>0</v>
      </c>
      <c r="T47">
        <f>'2025-26'!T47</f>
        <v>0</v>
      </c>
      <c r="U47">
        <f>'2025-26'!U47</f>
        <v>0</v>
      </c>
      <c r="V47">
        <f>'2025-26'!V47</f>
        <v>0</v>
      </c>
      <c r="W47">
        <f>'2025-26'!W47</f>
        <v>0</v>
      </c>
      <c r="X47">
        <f>'2025-26'!X47</f>
        <v>0</v>
      </c>
      <c r="Y47">
        <f>'2025-26'!Y47</f>
        <v>0</v>
      </c>
      <c r="Z47">
        <f>'2025-26'!Z47</f>
        <v>0</v>
      </c>
      <c r="AA47">
        <f>'2025-26'!AA47</f>
        <v>0</v>
      </c>
      <c r="AB47">
        <f>'2025-26'!AB47</f>
        <v>0</v>
      </c>
      <c r="AC47">
        <f>'2025-26'!AC47</f>
        <v>0</v>
      </c>
      <c r="AD47">
        <f>'2025-26'!AD47</f>
        <v>0</v>
      </c>
      <c r="AE47">
        <f>'2025-26'!AE47</f>
        <v>0</v>
      </c>
    </row>
    <row r="48" spans="1:31">
      <c r="A48" s="3">
        <v>67</v>
      </c>
      <c r="B48" t="s">
        <v>65</v>
      </c>
      <c r="C48">
        <f>'2025-26'!C48</f>
        <v>74</v>
      </c>
      <c r="D48">
        <f>'2025-26'!D48</f>
        <v>14</v>
      </c>
      <c r="E48">
        <f>'2025-26'!E48</f>
        <v>14.5</v>
      </c>
      <c r="F48">
        <f>'2025-26'!F48</f>
        <v>14</v>
      </c>
      <c r="G48" s="92">
        <f>Standard!I48</f>
        <v>5586.8359</v>
      </c>
      <c r="H48">
        <f>'2025-26'!H48</f>
        <v>0</v>
      </c>
      <c r="I48">
        <f>'2025-26'!I48</f>
        <v>44</v>
      </c>
      <c r="J48">
        <f>'2025-26'!J48</f>
        <v>33.9375</v>
      </c>
      <c r="K48">
        <f>'2025-26'!K48</f>
        <v>9</v>
      </c>
      <c r="L48" s="92">
        <f>'Level 2'!S48</f>
        <v>631</v>
      </c>
      <c r="M48" s="92">
        <f>'Level 3'!S48</f>
        <v>86</v>
      </c>
      <c r="N48" s="92">
        <f>ELL!S48</f>
        <v>500</v>
      </c>
      <c r="O48" s="92">
        <f>Indigenous!S48</f>
        <v>945</v>
      </c>
      <c r="P48">
        <f>'2025-26'!P48</f>
        <v>0.5</v>
      </c>
      <c r="Q48">
        <f>'2025-26'!Q48</f>
        <v>0</v>
      </c>
      <c r="R48">
        <f>'2025-26'!R48</f>
        <v>0</v>
      </c>
      <c r="S48">
        <f>'2025-26'!S48</f>
        <v>0</v>
      </c>
      <c r="T48">
        <f>'2025-26'!T48</f>
        <v>25</v>
      </c>
      <c r="U48">
        <f>'2025-26'!U48</f>
        <v>0</v>
      </c>
      <c r="V48">
        <f>'2025-26'!V48</f>
        <v>0</v>
      </c>
      <c r="W48">
        <f>'2025-26'!W48</f>
        <v>5</v>
      </c>
      <c r="X48">
        <f>'2025-26'!X48</f>
        <v>0</v>
      </c>
      <c r="Y48">
        <f>'2025-26'!Y48</f>
        <v>0</v>
      </c>
      <c r="Z48">
        <f>'2025-26'!Z48</f>
        <v>0</v>
      </c>
      <c r="AA48">
        <f>'2025-26'!AA48</f>
        <v>0</v>
      </c>
      <c r="AB48">
        <f>'2025-26'!AB48</f>
        <v>0</v>
      </c>
      <c r="AC48">
        <f>'2025-26'!AC48</f>
        <v>0</v>
      </c>
      <c r="AD48">
        <f>'2025-26'!AD48</f>
        <v>5</v>
      </c>
      <c r="AE48">
        <f>'2025-26'!AE48</f>
        <v>0</v>
      </c>
    </row>
    <row r="49" spans="1:31">
      <c r="A49" s="3">
        <v>68</v>
      </c>
      <c r="B49" t="s">
        <v>66</v>
      </c>
      <c r="C49">
        <f>'2025-26'!C49</f>
        <v>0</v>
      </c>
      <c r="D49">
        <f>'2025-26'!D49</f>
        <v>0</v>
      </c>
      <c r="E49">
        <f>'2025-26'!E49</f>
        <v>0</v>
      </c>
      <c r="F49">
        <f>'2025-26'!F49</f>
        <v>0</v>
      </c>
      <c r="G49" s="92">
        <f>Standard!I49</f>
        <v>14280.464099999999</v>
      </c>
      <c r="H49">
        <f>'2025-26'!H49</f>
        <v>1.25</v>
      </c>
      <c r="I49">
        <f>'2025-26'!I49</f>
        <v>272</v>
      </c>
      <c r="J49">
        <f>'2025-26'!J49</f>
        <v>260.625</v>
      </c>
      <c r="K49">
        <f>'2025-26'!K49</f>
        <v>19</v>
      </c>
      <c r="L49" s="92">
        <f>'Level 2'!S49</f>
        <v>1069</v>
      </c>
      <c r="M49" s="92">
        <f>'Level 3'!S49</f>
        <v>176</v>
      </c>
      <c r="N49" s="92">
        <f>ELL!S49</f>
        <v>839</v>
      </c>
      <c r="O49" s="92">
        <f>Indigenous!S49</f>
        <v>2718</v>
      </c>
      <c r="P49">
        <f>'2025-26'!P49</f>
        <v>6.75</v>
      </c>
      <c r="Q49">
        <f>'2025-26'!Q49</f>
        <v>0</v>
      </c>
      <c r="R49">
        <f>'2025-26'!R49</f>
        <v>0</v>
      </c>
      <c r="S49">
        <f>'2025-26'!S49</f>
        <v>0</v>
      </c>
      <c r="T49">
        <f>'2025-26'!T49</f>
        <v>85</v>
      </c>
      <c r="U49">
        <f>'2025-26'!U49</f>
        <v>1.25</v>
      </c>
      <c r="V49">
        <f>'2025-26'!V49</f>
        <v>0</v>
      </c>
      <c r="W49">
        <f>'2025-26'!W49</f>
        <v>10</v>
      </c>
      <c r="X49">
        <f>'2025-26'!X49</f>
        <v>2</v>
      </c>
      <c r="Y49">
        <f>'2025-26'!Y49</f>
        <v>0</v>
      </c>
      <c r="Z49">
        <f>'2025-26'!Z49</f>
        <v>0</v>
      </c>
      <c r="AA49">
        <f>'2025-26'!AA49</f>
        <v>0</v>
      </c>
      <c r="AB49">
        <f>'2025-26'!AB49</f>
        <v>0</v>
      </c>
      <c r="AC49">
        <f>'2025-26'!AC49</f>
        <v>0</v>
      </c>
      <c r="AD49">
        <f>'2025-26'!AD49</f>
        <v>63</v>
      </c>
      <c r="AE49">
        <f>'2025-26'!AE49</f>
        <v>1.2250000000000001</v>
      </c>
    </row>
    <row r="50" spans="1:31">
      <c r="A50" s="3">
        <v>69</v>
      </c>
      <c r="B50" t="s">
        <v>67</v>
      </c>
      <c r="C50">
        <f>'2025-26'!C50</f>
        <v>0</v>
      </c>
      <c r="D50">
        <f>'2025-26'!D50</f>
        <v>0</v>
      </c>
      <c r="E50">
        <f>'2025-26'!E50</f>
        <v>0</v>
      </c>
      <c r="F50">
        <f>'2025-26'!F50</f>
        <v>0</v>
      </c>
      <c r="G50" s="92">
        <f>Standard!I50</f>
        <v>3985.2519000000002</v>
      </c>
      <c r="H50">
        <f>'2025-26'!H50</f>
        <v>2.625</v>
      </c>
      <c r="I50">
        <f>'2025-26'!I50</f>
        <v>53</v>
      </c>
      <c r="J50">
        <f>'2025-26'!J50</f>
        <v>73.75</v>
      </c>
      <c r="K50">
        <f>'2025-26'!K50</f>
        <v>1</v>
      </c>
      <c r="L50" s="92">
        <f>'Level 2'!S50</f>
        <v>196</v>
      </c>
      <c r="M50" s="92">
        <f>'Level 3'!S50</f>
        <v>181</v>
      </c>
      <c r="N50" s="92">
        <f>ELL!S50</f>
        <v>100</v>
      </c>
      <c r="O50" s="92">
        <f>Indigenous!S50</f>
        <v>630</v>
      </c>
      <c r="P50">
        <f>'2025-26'!P50</f>
        <v>0.125</v>
      </c>
      <c r="Q50">
        <f>'2025-26'!Q50</f>
        <v>0</v>
      </c>
      <c r="R50">
        <f>'2025-26'!R50</f>
        <v>0</v>
      </c>
      <c r="S50">
        <f>'2025-26'!S50</f>
        <v>0</v>
      </c>
      <c r="T50">
        <f>'2025-26'!T50</f>
        <v>20</v>
      </c>
      <c r="U50">
        <f>'2025-26'!U50</f>
        <v>0</v>
      </c>
      <c r="V50">
        <f>'2025-26'!V50</f>
        <v>0</v>
      </c>
      <c r="W50">
        <f>'2025-26'!W50</f>
        <v>0</v>
      </c>
      <c r="X50">
        <f>'2025-26'!X50</f>
        <v>0</v>
      </c>
      <c r="Y50">
        <f>'2025-26'!Y50</f>
        <v>0</v>
      </c>
      <c r="Z50">
        <f>'2025-26'!Z50</f>
        <v>0</v>
      </c>
      <c r="AA50">
        <f>'2025-26'!AA50</f>
        <v>0</v>
      </c>
      <c r="AB50">
        <f>'2025-26'!AB50</f>
        <v>0</v>
      </c>
      <c r="AC50">
        <f>'2025-26'!AC50</f>
        <v>0</v>
      </c>
      <c r="AD50">
        <f>'2025-26'!AD50</f>
        <v>20</v>
      </c>
      <c r="AE50">
        <f>'2025-26'!AE50</f>
        <v>0</v>
      </c>
    </row>
    <row r="51" spans="1:31">
      <c r="A51" s="3">
        <v>70</v>
      </c>
      <c r="B51" t="s">
        <v>151</v>
      </c>
      <c r="C51">
        <f>'2025-26'!C51</f>
        <v>0</v>
      </c>
      <c r="D51">
        <f>'2025-26'!D51</f>
        <v>0</v>
      </c>
      <c r="E51">
        <f>'2025-26'!E51</f>
        <v>0</v>
      </c>
      <c r="F51">
        <f>'2025-26'!F51</f>
        <v>0</v>
      </c>
      <c r="G51" s="92">
        <f>Standard!I51</f>
        <v>3678.8525</v>
      </c>
      <c r="H51">
        <f>'2025-26'!H51</f>
        <v>0.375</v>
      </c>
      <c r="I51">
        <f>'2025-26'!I51</f>
        <v>145</v>
      </c>
      <c r="J51">
        <f>'2025-26'!J51</f>
        <v>13.1875</v>
      </c>
      <c r="K51">
        <f>'2025-26'!K51</f>
        <v>5</v>
      </c>
      <c r="L51" s="92">
        <f>'Level 2'!S51</f>
        <v>250</v>
      </c>
      <c r="M51" s="92">
        <f>'Level 3'!S51</f>
        <v>71</v>
      </c>
      <c r="N51" s="92">
        <f>ELL!S51</f>
        <v>63</v>
      </c>
      <c r="O51" s="92">
        <f>Indigenous!S51</f>
        <v>1390</v>
      </c>
      <c r="P51">
        <f>'2025-26'!P51</f>
        <v>2</v>
      </c>
      <c r="Q51">
        <f>'2025-26'!Q51</f>
        <v>0</v>
      </c>
      <c r="R51">
        <f>'2025-26'!R51</f>
        <v>15</v>
      </c>
      <c r="S51">
        <f>'2025-26'!S51</f>
        <v>2</v>
      </c>
      <c r="T51">
        <f>'2025-26'!T51</f>
        <v>8</v>
      </c>
      <c r="U51">
        <f>'2025-26'!U51</f>
        <v>0</v>
      </c>
      <c r="V51">
        <f>'2025-26'!V51</f>
        <v>0</v>
      </c>
      <c r="W51">
        <f>'2025-26'!W51</f>
        <v>0</v>
      </c>
      <c r="X51">
        <f>'2025-26'!X51</f>
        <v>0</v>
      </c>
      <c r="Y51">
        <f>'2025-26'!Y51</f>
        <v>0</v>
      </c>
      <c r="Z51">
        <f>'2025-26'!Z51</f>
        <v>0</v>
      </c>
      <c r="AA51">
        <f>'2025-26'!AA51</f>
        <v>0</v>
      </c>
      <c r="AB51">
        <f>'2025-26'!AB51</f>
        <v>35</v>
      </c>
      <c r="AC51">
        <f>'2025-26'!AC51</f>
        <v>2</v>
      </c>
      <c r="AD51">
        <f>'2025-26'!AD51</f>
        <v>8</v>
      </c>
      <c r="AE51">
        <f>'2025-26'!AE51</f>
        <v>0</v>
      </c>
    </row>
    <row r="52" spans="1:31">
      <c r="A52" s="3">
        <v>71</v>
      </c>
      <c r="B52" t="s">
        <v>69</v>
      </c>
      <c r="C52">
        <f>'2025-26'!C52</f>
        <v>0</v>
      </c>
      <c r="D52">
        <f>'2025-26'!D52</f>
        <v>0</v>
      </c>
      <c r="E52">
        <f>'2025-26'!E52</f>
        <v>0</v>
      </c>
      <c r="F52">
        <f>'2025-26'!F52</f>
        <v>144</v>
      </c>
      <c r="G52" s="92">
        <f>Standard!I52</f>
        <v>8193.7623999999996</v>
      </c>
      <c r="H52">
        <f>'2025-26'!H52</f>
        <v>20.625</v>
      </c>
      <c r="I52">
        <f>'2025-26'!I52</f>
        <v>202</v>
      </c>
      <c r="J52">
        <f>'2025-26'!J52</f>
        <v>2218.125</v>
      </c>
      <c r="K52">
        <f>'2025-26'!K52</f>
        <v>4</v>
      </c>
      <c r="L52" s="92">
        <f>'Level 2'!S52</f>
        <v>781</v>
      </c>
      <c r="M52" s="92">
        <f>'Level 3'!S52</f>
        <v>116</v>
      </c>
      <c r="N52" s="92">
        <f>ELL!S52</f>
        <v>278</v>
      </c>
      <c r="O52" s="92">
        <f>Indigenous!S52</f>
        <v>1959</v>
      </c>
      <c r="P52">
        <f>'2025-26'!P52</f>
        <v>39.4375</v>
      </c>
      <c r="Q52">
        <f>'2025-26'!Q52</f>
        <v>10</v>
      </c>
      <c r="R52">
        <f>'2025-26'!R52</f>
        <v>0</v>
      </c>
      <c r="S52">
        <f>'2025-26'!S52</f>
        <v>122</v>
      </c>
      <c r="T52">
        <f>'2025-26'!T52</f>
        <v>425</v>
      </c>
      <c r="U52">
        <f>'2025-26'!U52</f>
        <v>25</v>
      </c>
      <c r="V52">
        <f>'2025-26'!V52</f>
        <v>0</v>
      </c>
      <c r="W52">
        <f>'2025-26'!W52</f>
        <v>20</v>
      </c>
      <c r="X52">
        <f>'2025-26'!X52</f>
        <v>0</v>
      </c>
      <c r="Y52">
        <f>'2025-26'!Y52</f>
        <v>0</v>
      </c>
      <c r="Z52">
        <f>'2025-26'!Z52</f>
        <v>0</v>
      </c>
      <c r="AA52">
        <f>'2025-26'!AA52</f>
        <v>0</v>
      </c>
      <c r="AB52">
        <f>'2025-26'!AB52</f>
        <v>0</v>
      </c>
      <c r="AC52">
        <f>'2025-26'!AC52</f>
        <v>10</v>
      </c>
      <c r="AD52">
        <f>'2025-26'!AD52</f>
        <v>300</v>
      </c>
      <c r="AE52">
        <f>'2025-26'!AE52</f>
        <v>10</v>
      </c>
    </row>
    <row r="53" spans="1:31">
      <c r="A53" s="3">
        <v>72</v>
      </c>
      <c r="B53" t="s">
        <v>70</v>
      </c>
      <c r="C53">
        <f>'2025-26'!C53</f>
        <v>730</v>
      </c>
      <c r="D53">
        <f>'2025-26'!D53</f>
        <v>39</v>
      </c>
      <c r="E53">
        <f>'2025-26'!E53</f>
        <v>61</v>
      </c>
      <c r="F53">
        <f>'2025-26'!F53</f>
        <v>0</v>
      </c>
      <c r="G53" s="92">
        <f>Standard!I53</f>
        <v>5258.4754999999996</v>
      </c>
      <c r="H53">
        <f>'2025-26'!H53</f>
        <v>0</v>
      </c>
      <c r="I53">
        <f>'2025-26'!I53</f>
        <v>197</v>
      </c>
      <c r="J53">
        <f>'2025-26'!J53</f>
        <v>15</v>
      </c>
      <c r="K53">
        <f>'2025-26'!K53</f>
        <v>8</v>
      </c>
      <c r="L53" s="92">
        <f>'Level 2'!S53</f>
        <v>402</v>
      </c>
      <c r="M53" s="92">
        <f>'Level 3'!S53</f>
        <v>203</v>
      </c>
      <c r="N53" s="92">
        <f>ELL!S53</f>
        <v>482</v>
      </c>
      <c r="O53" s="92">
        <f>Indigenous!S53</f>
        <v>1347</v>
      </c>
      <c r="P53">
        <f>'2025-26'!P53</f>
        <v>0</v>
      </c>
      <c r="Q53">
        <f>'2025-26'!Q53</f>
        <v>0</v>
      </c>
      <c r="R53">
        <f>'2025-26'!R53</f>
        <v>0</v>
      </c>
      <c r="S53">
        <f>'2025-26'!S53</f>
        <v>4</v>
      </c>
      <c r="T53">
        <f>'2025-26'!T53</f>
        <v>0</v>
      </c>
      <c r="U53">
        <f>'2025-26'!U53</f>
        <v>0</v>
      </c>
      <c r="V53">
        <f>'2025-26'!V53</f>
        <v>0</v>
      </c>
      <c r="W53">
        <f>'2025-26'!W53</f>
        <v>10</v>
      </c>
      <c r="X53">
        <f>'2025-26'!X53</f>
        <v>15</v>
      </c>
      <c r="Y53">
        <f>'2025-26'!Y53</f>
        <v>0</v>
      </c>
      <c r="Z53">
        <f>'2025-26'!Z53</f>
        <v>0</v>
      </c>
      <c r="AA53">
        <f>'2025-26'!AA53</f>
        <v>0</v>
      </c>
      <c r="AB53">
        <f>'2025-26'!AB53</f>
        <v>0</v>
      </c>
      <c r="AC53">
        <f>'2025-26'!AC53</f>
        <v>0</v>
      </c>
      <c r="AD53">
        <f>'2025-26'!AD53</f>
        <v>0</v>
      </c>
      <c r="AE53">
        <f>'2025-26'!AE53</f>
        <v>0</v>
      </c>
    </row>
    <row r="54" spans="1:31">
      <c r="A54" s="3">
        <v>73</v>
      </c>
      <c r="B54" t="s">
        <v>190</v>
      </c>
      <c r="C54">
        <f>'2025-26'!C54</f>
        <v>311</v>
      </c>
      <c r="D54">
        <f>'2025-26'!D54</f>
        <v>42</v>
      </c>
      <c r="E54">
        <f>'2025-26'!E54</f>
        <v>52.250399999999999</v>
      </c>
      <c r="F54">
        <f>'2025-26'!F54</f>
        <v>106</v>
      </c>
      <c r="G54" s="92">
        <f>Standard!I54</f>
        <v>15098.392900000001</v>
      </c>
      <c r="H54">
        <f>'2025-26'!H54</f>
        <v>0.375</v>
      </c>
      <c r="I54">
        <f>'2025-26'!I54</f>
        <v>180</v>
      </c>
      <c r="J54">
        <f>'2025-26'!J54</f>
        <v>351.8125</v>
      </c>
      <c r="K54">
        <f>'2025-26'!K54</f>
        <v>9</v>
      </c>
      <c r="L54" s="92">
        <f>'Level 2'!S54</f>
        <v>1355</v>
      </c>
      <c r="M54" s="92">
        <f>'Level 3'!S54</f>
        <v>160</v>
      </c>
      <c r="N54" s="92">
        <f>ELL!S54</f>
        <v>581</v>
      </c>
      <c r="O54" s="92">
        <f>Indigenous!S54</f>
        <v>3333</v>
      </c>
      <c r="P54">
        <f>'2025-26'!P54</f>
        <v>21</v>
      </c>
      <c r="Q54">
        <f>'2025-26'!Q54</f>
        <v>2</v>
      </c>
      <c r="R54">
        <f>'2025-26'!R54</f>
        <v>24</v>
      </c>
      <c r="S54">
        <f>'2025-26'!S54</f>
        <v>15</v>
      </c>
      <c r="T54">
        <f>'2025-26'!T54</f>
        <v>60</v>
      </c>
      <c r="U54">
        <f>'2025-26'!U54</f>
        <v>7</v>
      </c>
      <c r="V54">
        <f>'2025-26'!V54</f>
        <v>0</v>
      </c>
      <c r="W54">
        <f>'2025-26'!W54</f>
        <v>22</v>
      </c>
      <c r="X54">
        <f>'2025-26'!X54</f>
        <v>4</v>
      </c>
      <c r="Y54">
        <f>'2025-26'!Y54</f>
        <v>0</v>
      </c>
      <c r="Z54">
        <f>'2025-26'!Z54</f>
        <v>0</v>
      </c>
      <c r="AA54">
        <f>'2025-26'!AA54</f>
        <v>1</v>
      </c>
      <c r="AB54">
        <f>'2025-26'!AB54</f>
        <v>21</v>
      </c>
      <c r="AC54">
        <f>'2025-26'!AC54</f>
        <v>11</v>
      </c>
      <c r="AD54">
        <f>'2025-26'!AD54</f>
        <v>21</v>
      </c>
      <c r="AE54">
        <f>'2025-26'!AE54</f>
        <v>3</v>
      </c>
    </row>
    <row r="55" spans="1:31">
      <c r="A55" s="3">
        <v>74</v>
      </c>
      <c r="B55" t="s">
        <v>72</v>
      </c>
      <c r="C55">
        <f>'2025-26'!C55</f>
        <v>0</v>
      </c>
      <c r="D55">
        <f>'2025-26'!D55</f>
        <v>0</v>
      </c>
      <c r="E55">
        <f>'2025-26'!E55</f>
        <v>0</v>
      </c>
      <c r="F55">
        <f>'2025-26'!F55</f>
        <v>0</v>
      </c>
      <c r="G55" s="92">
        <f>Standard!I55</f>
        <v>950.65390000000002</v>
      </c>
      <c r="H55">
        <f>'2025-26'!H55</f>
        <v>0</v>
      </c>
      <c r="I55">
        <f>'2025-26'!I55</f>
        <v>0</v>
      </c>
      <c r="J55">
        <f>'2025-26'!J55</f>
        <v>0</v>
      </c>
      <c r="K55">
        <f>'2025-26'!K55</f>
        <v>0</v>
      </c>
      <c r="L55" s="92">
        <f>'Level 2'!S55</f>
        <v>85</v>
      </c>
      <c r="M55" s="92">
        <f>'Level 3'!S55</f>
        <v>1</v>
      </c>
      <c r="N55" s="92">
        <f>ELL!S55</f>
        <v>0</v>
      </c>
      <c r="O55" s="92">
        <f>Indigenous!S55</f>
        <v>637</v>
      </c>
      <c r="P55">
        <f>'2025-26'!P55</f>
        <v>0</v>
      </c>
      <c r="Q55">
        <f>'2025-26'!Q55</f>
        <v>0</v>
      </c>
      <c r="R55">
        <f>'2025-26'!R55</f>
        <v>0</v>
      </c>
      <c r="S55">
        <f>'2025-26'!S55</f>
        <v>0</v>
      </c>
      <c r="T55">
        <f>'2025-26'!T55</f>
        <v>0</v>
      </c>
      <c r="U55">
        <f>'2025-26'!U55</f>
        <v>0</v>
      </c>
      <c r="V55">
        <f>'2025-26'!V55</f>
        <v>0</v>
      </c>
      <c r="W55">
        <f>'2025-26'!W55</f>
        <v>0</v>
      </c>
      <c r="X55">
        <f>'2025-26'!X55</f>
        <v>0</v>
      </c>
      <c r="Y55">
        <f>'2025-26'!Y55</f>
        <v>0</v>
      </c>
      <c r="Z55">
        <f>'2025-26'!Z55</f>
        <v>0</v>
      </c>
      <c r="AA55">
        <f>'2025-26'!AA55</f>
        <v>0</v>
      </c>
      <c r="AB55">
        <f>'2025-26'!AB55</f>
        <v>0</v>
      </c>
      <c r="AC55">
        <f>'2025-26'!AC55</f>
        <v>0</v>
      </c>
      <c r="AD55">
        <f>'2025-26'!AD55</f>
        <v>0</v>
      </c>
      <c r="AE55">
        <f>'2025-26'!AE55</f>
        <v>0</v>
      </c>
    </row>
    <row r="56" spans="1:31">
      <c r="A56" s="3">
        <v>75</v>
      </c>
      <c r="B56" t="s">
        <v>73</v>
      </c>
      <c r="C56">
        <f>'2025-26'!C56</f>
        <v>0</v>
      </c>
      <c r="D56">
        <f>'2025-26'!D56</f>
        <v>0</v>
      </c>
      <c r="E56">
        <f>'2025-26'!E56</f>
        <v>0</v>
      </c>
      <c r="F56">
        <f>'2025-26'!F56</f>
        <v>0</v>
      </c>
      <c r="G56" s="92">
        <f>Standard!I56</f>
        <v>6269.0846000000001</v>
      </c>
      <c r="H56">
        <f>'2025-26'!H56</f>
        <v>20.875</v>
      </c>
      <c r="I56">
        <f>'2025-26'!I56</f>
        <v>115</v>
      </c>
      <c r="J56">
        <f>'2025-26'!J56</f>
        <v>77.625</v>
      </c>
      <c r="K56">
        <f>'2025-26'!K56</f>
        <v>4</v>
      </c>
      <c r="L56" s="92">
        <f>'Level 2'!S56</f>
        <v>695</v>
      </c>
      <c r="M56" s="92">
        <f>'Level 3'!S56</f>
        <v>162</v>
      </c>
      <c r="N56" s="92">
        <f>ELL!S56</f>
        <v>301</v>
      </c>
      <c r="O56" s="92">
        <f>Indigenous!S56</f>
        <v>1249</v>
      </c>
      <c r="P56">
        <f>'2025-26'!P56</f>
        <v>1.25</v>
      </c>
      <c r="Q56">
        <f>'2025-26'!Q56</f>
        <v>25</v>
      </c>
      <c r="R56">
        <f>'2025-26'!R56</f>
        <v>1</v>
      </c>
      <c r="S56">
        <f>'2025-26'!S56</f>
        <v>0</v>
      </c>
      <c r="T56">
        <f>'2025-26'!T56</f>
        <v>45</v>
      </c>
      <c r="U56">
        <f>'2025-26'!U56</f>
        <v>1</v>
      </c>
      <c r="V56">
        <f>'2025-26'!V56</f>
        <v>0</v>
      </c>
      <c r="W56">
        <f>'2025-26'!W56</f>
        <v>25</v>
      </c>
      <c r="X56">
        <f>'2025-26'!X56</f>
        <v>10</v>
      </c>
      <c r="Y56">
        <f>'2025-26'!Y56</f>
        <v>0</v>
      </c>
      <c r="Z56">
        <f>'2025-26'!Z56</f>
        <v>0</v>
      </c>
      <c r="AA56">
        <f>'2025-26'!AA56</f>
        <v>30</v>
      </c>
      <c r="AB56">
        <f>'2025-26'!AB56</f>
        <v>2</v>
      </c>
      <c r="AC56">
        <f>'2025-26'!AC56</f>
        <v>0</v>
      </c>
      <c r="AD56">
        <f>'2025-26'!AD56</f>
        <v>35</v>
      </c>
      <c r="AE56">
        <f>'2025-26'!AE56</f>
        <v>1</v>
      </c>
    </row>
    <row r="57" spans="1:31">
      <c r="A57" s="3">
        <v>78</v>
      </c>
      <c r="B57" t="s">
        <v>74</v>
      </c>
      <c r="C57">
        <f>'2025-26'!C57</f>
        <v>61</v>
      </c>
      <c r="D57">
        <f>'2025-26'!D57</f>
        <v>11</v>
      </c>
      <c r="E57">
        <f>'2025-26'!E57</f>
        <v>46.5</v>
      </c>
      <c r="F57">
        <f>'2025-26'!F57</f>
        <v>0</v>
      </c>
      <c r="G57" s="92">
        <f>Standard!I57</f>
        <v>1695.6980000000001</v>
      </c>
      <c r="H57">
        <f>'2025-26'!H57</f>
        <v>0</v>
      </c>
      <c r="I57">
        <f>'2025-26'!I57</f>
        <v>46</v>
      </c>
      <c r="J57">
        <f>'2025-26'!J57</f>
        <v>13.125</v>
      </c>
      <c r="K57">
        <f>'2025-26'!K57</f>
        <v>0</v>
      </c>
      <c r="L57" s="92">
        <f>'Level 2'!S57</f>
        <v>260</v>
      </c>
      <c r="M57" s="92">
        <f>'Level 3'!S57</f>
        <v>69</v>
      </c>
      <c r="N57" s="92">
        <f>ELL!S57</f>
        <v>69</v>
      </c>
      <c r="O57" s="92">
        <f>Indigenous!S57</f>
        <v>700</v>
      </c>
      <c r="P57">
        <f>'2025-26'!P57</f>
        <v>2.75</v>
      </c>
      <c r="Q57">
        <f>'2025-26'!Q57</f>
        <v>0</v>
      </c>
      <c r="R57">
        <f>'2025-26'!R57</f>
        <v>0</v>
      </c>
      <c r="S57">
        <f>'2025-26'!S57</f>
        <v>0</v>
      </c>
      <c r="T57">
        <f>'2025-26'!T57</f>
        <v>20</v>
      </c>
      <c r="U57">
        <f>'2025-26'!U57</f>
        <v>0</v>
      </c>
      <c r="V57">
        <f>'2025-26'!V57</f>
        <v>0</v>
      </c>
      <c r="W57">
        <f>'2025-26'!W57</f>
        <v>0</v>
      </c>
      <c r="X57">
        <f>'2025-26'!X57</f>
        <v>0</v>
      </c>
      <c r="Y57">
        <f>'2025-26'!Y57</f>
        <v>0</v>
      </c>
      <c r="Z57">
        <f>'2025-26'!Z57</f>
        <v>0</v>
      </c>
      <c r="AA57">
        <f>'2025-26'!AA57</f>
        <v>0</v>
      </c>
      <c r="AB57">
        <f>'2025-26'!AB57</f>
        <v>0</v>
      </c>
      <c r="AC57">
        <f>'2025-26'!AC57</f>
        <v>0</v>
      </c>
      <c r="AD57">
        <f>'2025-26'!AD57</f>
        <v>0</v>
      </c>
      <c r="AE57">
        <f>'2025-26'!AE57</f>
        <v>0</v>
      </c>
    </row>
    <row r="58" spans="1:31">
      <c r="A58" s="3">
        <v>79</v>
      </c>
      <c r="B58" t="s">
        <v>75</v>
      </c>
      <c r="C58">
        <f>'2025-26'!C58</f>
        <v>0</v>
      </c>
      <c r="D58">
        <f>'2025-26'!D58</f>
        <v>0</v>
      </c>
      <c r="E58">
        <f>'2025-26'!E58</f>
        <v>0</v>
      </c>
      <c r="F58">
        <f>'2025-26'!F58</f>
        <v>0</v>
      </c>
      <c r="G58" s="92">
        <f>Standard!I58</f>
        <v>7542.2241000000004</v>
      </c>
      <c r="H58">
        <f>'2025-26'!H58</f>
        <v>3.1300000000000001E-2</v>
      </c>
      <c r="I58">
        <f>'2025-26'!I58</f>
        <v>308</v>
      </c>
      <c r="J58">
        <f>'2025-26'!J58</f>
        <v>141.3125</v>
      </c>
      <c r="K58">
        <f>'2025-26'!K58</f>
        <v>8</v>
      </c>
      <c r="L58" s="92">
        <f>'Level 2'!S58</f>
        <v>623</v>
      </c>
      <c r="M58" s="92">
        <f>'Level 3'!S58</f>
        <v>84</v>
      </c>
      <c r="N58" s="92">
        <f>ELL!S58</f>
        <v>323</v>
      </c>
      <c r="O58" s="92">
        <f>Indigenous!S58</f>
        <v>1802</v>
      </c>
      <c r="P58">
        <f>'2025-26'!P58</f>
        <v>0.25</v>
      </c>
      <c r="Q58">
        <f>'2025-26'!Q58</f>
        <v>18</v>
      </c>
      <c r="R58">
        <f>'2025-26'!R58</f>
        <v>0</v>
      </c>
      <c r="S58">
        <f>'2025-26'!S58</f>
        <v>5</v>
      </c>
      <c r="T58">
        <f>'2025-26'!T58</f>
        <v>30</v>
      </c>
      <c r="U58">
        <f>'2025-26'!U58</f>
        <v>0</v>
      </c>
      <c r="V58">
        <f>'2025-26'!V58</f>
        <v>0</v>
      </c>
      <c r="W58">
        <f>'2025-26'!W58</f>
        <v>5</v>
      </c>
      <c r="X58">
        <f>'2025-26'!X58</f>
        <v>0</v>
      </c>
      <c r="Y58">
        <f>'2025-26'!Y58</f>
        <v>0</v>
      </c>
      <c r="Z58">
        <f>'2025-26'!Z58</f>
        <v>0</v>
      </c>
      <c r="AA58">
        <f>'2025-26'!AA58</f>
        <v>15</v>
      </c>
      <c r="AB58">
        <f>'2025-26'!AB58</f>
        <v>0</v>
      </c>
      <c r="AC58">
        <f>'2025-26'!AC58</f>
        <v>0</v>
      </c>
      <c r="AD58">
        <f>'2025-26'!AD58</f>
        <v>20</v>
      </c>
      <c r="AE58">
        <f>'2025-26'!AE58</f>
        <v>0</v>
      </c>
    </row>
    <row r="59" spans="1:31">
      <c r="A59" s="3">
        <v>81</v>
      </c>
      <c r="B59" t="s">
        <v>76</v>
      </c>
      <c r="C59">
        <f>'2025-26'!C59</f>
        <v>0</v>
      </c>
      <c r="D59">
        <f>'2025-26'!D59</f>
        <v>0</v>
      </c>
      <c r="E59">
        <f>'2025-26'!E59</f>
        <v>0</v>
      </c>
      <c r="F59">
        <f>'2025-26'!F59</f>
        <v>0</v>
      </c>
      <c r="G59" s="92">
        <f>Standard!I59</f>
        <v>529.77269999999999</v>
      </c>
      <c r="H59">
        <f>'2025-26'!H59</f>
        <v>0</v>
      </c>
      <c r="I59">
        <f>'2025-26'!I59</f>
        <v>0</v>
      </c>
      <c r="J59">
        <f>'2025-26'!J59</f>
        <v>0</v>
      </c>
      <c r="K59">
        <f>'2025-26'!K59</f>
        <v>1</v>
      </c>
      <c r="L59" s="92">
        <f>'Level 2'!S59</f>
        <v>45</v>
      </c>
      <c r="M59" s="92">
        <f>'Level 3'!S59</f>
        <v>17</v>
      </c>
      <c r="N59" s="92">
        <f>ELL!S59</f>
        <v>18</v>
      </c>
      <c r="O59" s="92">
        <f>Indigenous!S59</f>
        <v>221</v>
      </c>
      <c r="P59">
        <f>'2025-26'!P59</f>
        <v>0.25</v>
      </c>
      <c r="Q59">
        <f>'2025-26'!Q59</f>
        <v>0</v>
      </c>
      <c r="R59">
        <f>'2025-26'!R59</f>
        <v>0</v>
      </c>
      <c r="S59">
        <f>'2025-26'!S59</f>
        <v>0</v>
      </c>
      <c r="T59">
        <f>'2025-26'!T59</f>
        <v>0</v>
      </c>
      <c r="U59">
        <f>'2025-26'!U59</f>
        <v>0</v>
      </c>
      <c r="V59">
        <f>'2025-26'!V59</f>
        <v>0</v>
      </c>
      <c r="W59">
        <f>'2025-26'!W59</f>
        <v>0</v>
      </c>
      <c r="X59">
        <f>'2025-26'!X59</f>
        <v>0</v>
      </c>
      <c r="Y59">
        <f>'2025-26'!Y59</f>
        <v>0</v>
      </c>
      <c r="Z59">
        <f>'2025-26'!Z59</f>
        <v>0</v>
      </c>
      <c r="AA59">
        <f>'2025-26'!AA59</f>
        <v>0</v>
      </c>
      <c r="AB59">
        <f>'2025-26'!AB59</f>
        <v>0</v>
      </c>
      <c r="AC59">
        <f>'2025-26'!AC59</f>
        <v>0</v>
      </c>
      <c r="AD59">
        <f>'2025-26'!AD59</f>
        <v>0</v>
      </c>
      <c r="AE59">
        <f>'2025-26'!AE59</f>
        <v>0</v>
      </c>
    </row>
    <row r="60" spans="1:31">
      <c r="A60" s="3">
        <v>82</v>
      </c>
      <c r="B60" t="s">
        <v>77</v>
      </c>
      <c r="C60">
        <f>'2025-26'!C60</f>
        <v>0</v>
      </c>
      <c r="D60">
        <f>'2025-26'!D60</f>
        <v>0</v>
      </c>
      <c r="E60">
        <f>'2025-26'!E60</f>
        <v>0</v>
      </c>
      <c r="F60">
        <f>'2025-26'!F60</f>
        <v>0</v>
      </c>
      <c r="G60" s="92">
        <f>Standard!I60</f>
        <v>4028.7417</v>
      </c>
      <c r="H60">
        <f>'2025-26'!H60</f>
        <v>0</v>
      </c>
      <c r="I60">
        <f>'2025-26'!I60</f>
        <v>123</v>
      </c>
      <c r="J60">
        <f>'2025-26'!J60</f>
        <v>4.25</v>
      </c>
      <c r="K60">
        <f>'2025-26'!K60</f>
        <v>6</v>
      </c>
      <c r="L60" s="92">
        <f>'Level 2'!S60</f>
        <v>314</v>
      </c>
      <c r="M60" s="92">
        <f>'Level 3'!S60</f>
        <v>8</v>
      </c>
      <c r="N60" s="92">
        <f>ELL!S60</f>
        <v>589</v>
      </c>
      <c r="O60" s="92">
        <f>Indigenous!S60</f>
        <v>2191</v>
      </c>
      <c r="P60">
        <f>'2025-26'!P60</f>
        <v>0.375</v>
      </c>
      <c r="Q60">
        <f>'2025-26'!Q60</f>
        <v>0</v>
      </c>
      <c r="R60">
        <f>'2025-26'!R60</f>
        <v>0</v>
      </c>
      <c r="S60">
        <f>'2025-26'!S60</f>
        <v>0</v>
      </c>
      <c r="T60">
        <f>'2025-26'!T60</f>
        <v>30</v>
      </c>
      <c r="U60">
        <f>'2025-26'!U60</f>
        <v>0</v>
      </c>
      <c r="V60">
        <f>'2025-26'!V60</f>
        <v>0</v>
      </c>
      <c r="W60">
        <f>'2025-26'!W60</f>
        <v>0</v>
      </c>
      <c r="X60">
        <f>'2025-26'!X60</f>
        <v>0</v>
      </c>
      <c r="Y60">
        <f>'2025-26'!Y60</f>
        <v>0</v>
      </c>
      <c r="Z60">
        <f>'2025-26'!Z60</f>
        <v>0</v>
      </c>
      <c r="AA60">
        <f>'2025-26'!AA60</f>
        <v>0</v>
      </c>
      <c r="AB60">
        <f>'2025-26'!AB60</f>
        <v>0</v>
      </c>
      <c r="AC60">
        <f>'2025-26'!AC60</f>
        <v>0</v>
      </c>
      <c r="AD60">
        <f>'2025-26'!AD60</f>
        <v>0</v>
      </c>
      <c r="AE60">
        <f>'2025-26'!AE60</f>
        <v>0</v>
      </c>
    </row>
    <row r="61" spans="1:31">
      <c r="A61" s="3">
        <v>83</v>
      </c>
      <c r="B61" t="s">
        <v>78</v>
      </c>
      <c r="C61">
        <f>'2025-26'!C61</f>
        <v>0</v>
      </c>
      <c r="D61">
        <f>'2025-26'!D61</f>
        <v>0</v>
      </c>
      <c r="E61">
        <f>'2025-26'!E61</f>
        <v>0</v>
      </c>
      <c r="F61">
        <f>'2025-26'!F61</f>
        <v>0</v>
      </c>
      <c r="G61" s="92">
        <f>Standard!I61</f>
        <v>6464.7394000000004</v>
      </c>
      <c r="H61">
        <f>'2025-26'!H61</f>
        <v>0</v>
      </c>
      <c r="I61">
        <f>'2025-26'!I61</f>
        <v>48</v>
      </c>
      <c r="J61">
        <f>'2025-26'!J61</f>
        <v>0</v>
      </c>
      <c r="K61">
        <f>'2025-26'!K61</f>
        <v>4</v>
      </c>
      <c r="L61" s="92">
        <f>'Level 2'!S61</f>
        <v>563</v>
      </c>
      <c r="M61" s="92">
        <f>'Level 3'!S61</f>
        <v>85</v>
      </c>
      <c r="N61" s="92">
        <f>ELL!S61</f>
        <v>113</v>
      </c>
      <c r="O61" s="92">
        <f>Indigenous!S61</f>
        <v>1282</v>
      </c>
      <c r="P61">
        <f>'2025-26'!P61</f>
        <v>0</v>
      </c>
      <c r="Q61">
        <f>'2025-26'!Q61</f>
        <v>0</v>
      </c>
      <c r="R61">
        <f>'2025-26'!R61</f>
        <v>0</v>
      </c>
      <c r="S61">
        <f>'2025-26'!S61</f>
        <v>0</v>
      </c>
      <c r="T61">
        <f>'2025-26'!T61</f>
        <v>0</v>
      </c>
      <c r="U61">
        <f>'2025-26'!U61</f>
        <v>0</v>
      </c>
      <c r="V61">
        <f>'2025-26'!V61</f>
        <v>0</v>
      </c>
      <c r="W61">
        <f>'2025-26'!W61</f>
        <v>10</v>
      </c>
      <c r="X61">
        <f>'2025-26'!X61</f>
        <v>5</v>
      </c>
      <c r="Y61">
        <f>'2025-26'!Y61</f>
        <v>5</v>
      </c>
      <c r="Z61">
        <f>'2025-26'!Z61</f>
        <v>5</v>
      </c>
      <c r="AA61">
        <f>'2025-26'!AA61</f>
        <v>0</v>
      </c>
      <c r="AB61">
        <f>'2025-26'!AB61</f>
        <v>0</v>
      </c>
      <c r="AC61">
        <f>'2025-26'!AC61</f>
        <v>0</v>
      </c>
      <c r="AD61">
        <f>'2025-26'!AD61</f>
        <v>0</v>
      </c>
      <c r="AE61">
        <f>'2025-26'!AE61</f>
        <v>0</v>
      </c>
    </row>
    <row r="62" spans="1:31">
      <c r="A62" s="3">
        <v>84</v>
      </c>
      <c r="B62" t="s">
        <v>79</v>
      </c>
      <c r="C62">
        <f>'2025-26'!C62</f>
        <v>0</v>
      </c>
      <c r="D62">
        <f>'2025-26'!D62</f>
        <v>0</v>
      </c>
      <c r="E62">
        <f>'2025-26'!E62</f>
        <v>0</v>
      </c>
      <c r="F62">
        <f>'2025-26'!F62</f>
        <v>0</v>
      </c>
      <c r="G62" s="92">
        <f>Standard!I62</f>
        <v>295.5865</v>
      </c>
      <c r="H62">
        <f>'2025-26'!H62</f>
        <v>0</v>
      </c>
      <c r="I62">
        <f>'2025-26'!I62</f>
        <v>0</v>
      </c>
      <c r="J62">
        <f>'2025-26'!J62</f>
        <v>0</v>
      </c>
      <c r="K62">
        <f>'2025-26'!K62</f>
        <v>0</v>
      </c>
      <c r="L62" s="92">
        <f>'Level 2'!S62</f>
        <v>25</v>
      </c>
      <c r="M62" s="92">
        <f>'Level 3'!S62</f>
        <v>1</v>
      </c>
      <c r="N62" s="92">
        <f>ELL!S62</f>
        <v>0</v>
      </c>
      <c r="O62" s="92">
        <f>Indigenous!S62</f>
        <v>177</v>
      </c>
      <c r="P62">
        <f>'2025-26'!P62</f>
        <v>0</v>
      </c>
      <c r="Q62">
        <f>'2025-26'!Q62</f>
        <v>0</v>
      </c>
      <c r="R62">
        <f>'2025-26'!R62</f>
        <v>0</v>
      </c>
      <c r="S62">
        <f>'2025-26'!S62</f>
        <v>0</v>
      </c>
      <c r="T62">
        <f>'2025-26'!T62</f>
        <v>0</v>
      </c>
      <c r="U62">
        <f>'2025-26'!U62</f>
        <v>0</v>
      </c>
      <c r="V62">
        <f>'2025-26'!V62</f>
        <v>0</v>
      </c>
      <c r="W62">
        <f>'2025-26'!W62</f>
        <v>0</v>
      </c>
      <c r="X62">
        <f>'2025-26'!X62</f>
        <v>0</v>
      </c>
      <c r="Y62">
        <f>'2025-26'!Y62</f>
        <v>0</v>
      </c>
      <c r="Z62">
        <f>'2025-26'!Z62</f>
        <v>0</v>
      </c>
      <c r="AA62">
        <f>'2025-26'!AA62</f>
        <v>0</v>
      </c>
      <c r="AB62">
        <f>'2025-26'!AB62</f>
        <v>0</v>
      </c>
      <c r="AC62">
        <f>'2025-26'!AC62</f>
        <v>0</v>
      </c>
      <c r="AD62">
        <f>'2025-26'!AD62</f>
        <v>0</v>
      </c>
      <c r="AE62">
        <f>'2025-26'!AE62</f>
        <v>0</v>
      </c>
    </row>
    <row r="63" spans="1:31">
      <c r="A63" s="3">
        <v>85</v>
      </c>
      <c r="B63" t="s">
        <v>80</v>
      </c>
      <c r="C63">
        <f>'2025-26'!C63</f>
        <v>0</v>
      </c>
      <c r="D63">
        <f>'2025-26'!D63</f>
        <v>0</v>
      </c>
      <c r="E63">
        <f>'2025-26'!E63</f>
        <v>0</v>
      </c>
      <c r="F63">
        <f>'2025-26'!F63</f>
        <v>0</v>
      </c>
      <c r="G63" s="92">
        <f>Standard!I63</f>
        <v>1062.3791000000001</v>
      </c>
      <c r="H63">
        <f>'2025-26'!H63</f>
        <v>0</v>
      </c>
      <c r="I63">
        <f>'2025-26'!I63</f>
        <v>55</v>
      </c>
      <c r="J63">
        <f>'2025-26'!J63</f>
        <v>0</v>
      </c>
      <c r="K63">
        <f>'2025-26'!K63</f>
        <v>1</v>
      </c>
      <c r="L63" s="92">
        <f>'Level 2'!S63</f>
        <v>116</v>
      </c>
      <c r="M63" s="92">
        <f>'Level 3'!S63</f>
        <v>27</v>
      </c>
      <c r="N63" s="92">
        <f>ELL!S63</f>
        <v>155</v>
      </c>
      <c r="O63" s="92">
        <f>Indigenous!S63</f>
        <v>580</v>
      </c>
      <c r="P63">
        <f>'2025-26'!P63</f>
        <v>0.75</v>
      </c>
      <c r="Q63">
        <f>'2025-26'!Q63</f>
        <v>0</v>
      </c>
      <c r="R63">
        <f>'2025-26'!R63</f>
        <v>0</v>
      </c>
      <c r="S63">
        <f>'2025-26'!S63</f>
        <v>0</v>
      </c>
      <c r="T63">
        <f>'2025-26'!T63</f>
        <v>0</v>
      </c>
      <c r="U63">
        <f>'2025-26'!U63</f>
        <v>0</v>
      </c>
      <c r="V63">
        <f>'2025-26'!V63</f>
        <v>0</v>
      </c>
      <c r="W63">
        <f>'2025-26'!W63</f>
        <v>0</v>
      </c>
      <c r="X63">
        <f>'2025-26'!X63</f>
        <v>0</v>
      </c>
      <c r="Y63">
        <f>'2025-26'!Y63</f>
        <v>0</v>
      </c>
      <c r="Z63">
        <f>'2025-26'!Z63</f>
        <v>0</v>
      </c>
      <c r="AA63">
        <f>'2025-26'!AA63</f>
        <v>0</v>
      </c>
      <c r="AB63">
        <f>'2025-26'!AB63</f>
        <v>0</v>
      </c>
      <c r="AC63">
        <f>'2025-26'!AC63</f>
        <v>0</v>
      </c>
      <c r="AD63">
        <f>'2025-26'!AD63</f>
        <v>0</v>
      </c>
      <c r="AE63">
        <f>'2025-26'!AE63</f>
        <v>0</v>
      </c>
    </row>
    <row r="64" spans="1:31">
      <c r="A64" s="3">
        <v>87</v>
      </c>
      <c r="B64" t="s">
        <v>81</v>
      </c>
      <c r="C64">
        <f>'2025-26'!C64</f>
        <v>0</v>
      </c>
      <c r="D64">
        <f>'2025-26'!D64</f>
        <v>0</v>
      </c>
      <c r="E64">
        <f>'2025-26'!E64</f>
        <v>0</v>
      </c>
      <c r="F64">
        <f>'2025-26'!F64</f>
        <v>0</v>
      </c>
      <c r="G64" s="92">
        <f>Standard!I64</f>
        <v>173.7295</v>
      </c>
      <c r="H64">
        <f>'2025-26'!H64</f>
        <v>0</v>
      </c>
      <c r="I64">
        <f>'2025-26'!I64</f>
        <v>0</v>
      </c>
      <c r="J64">
        <f>'2025-26'!J64</f>
        <v>0</v>
      </c>
      <c r="K64">
        <f>'2025-26'!K64</f>
        <v>1</v>
      </c>
      <c r="L64" s="92">
        <f>'Level 2'!S64</f>
        <v>10</v>
      </c>
      <c r="M64" s="92">
        <f>'Level 3'!S64</f>
        <v>0</v>
      </c>
      <c r="N64" s="92">
        <f>ELL!S64</f>
        <v>0</v>
      </c>
      <c r="O64" s="92">
        <f>Indigenous!S64</f>
        <v>133</v>
      </c>
      <c r="P64">
        <f>'2025-26'!P64</f>
        <v>0</v>
      </c>
      <c r="Q64">
        <f>'2025-26'!Q64</f>
        <v>0</v>
      </c>
      <c r="R64">
        <f>'2025-26'!R64</f>
        <v>0</v>
      </c>
      <c r="S64">
        <f>'2025-26'!S64</f>
        <v>0</v>
      </c>
      <c r="T64">
        <f>'2025-26'!T64</f>
        <v>0</v>
      </c>
      <c r="U64">
        <f>'2025-26'!U64</f>
        <v>0</v>
      </c>
      <c r="V64">
        <f>'2025-26'!V64</f>
        <v>0</v>
      </c>
      <c r="W64">
        <f>'2025-26'!W64</f>
        <v>0</v>
      </c>
      <c r="X64">
        <f>'2025-26'!X64</f>
        <v>0</v>
      </c>
      <c r="Y64">
        <f>'2025-26'!Y64</f>
        <v>0</v>
      </c>
      <c r="Z64">
        <f>'2025-26'!Z64</f>
        <v>0</v>
      </c>
      <c r="AA64">
        <f>'2025-26'!AA64</f>
        <v>0</v>
      </c>
      <c r="AB64">
        <f>'2025-26'!AB64</f>
        <v>0</v>
      </c>
      <c r="AC64">
        <f>'2025-26'!AC64</f>
        <v>0</v>
      </c>
      <c r="AD64">
        <f>'2025-26'!AD64</f>
        <v>0</v>
      </c>
      <c r="AE64">
        <f>'2025-26'!AE64</f>
        <v>0</v>
      </c>
    </row>
    <row r="65" spans="1:31">
      <c r="A65" s="3">
        <v>91</v>
      </c>
      <c r="B65" t="s">
        <v>82</v>
      </c>
      <c r="C65">
        <f>'2025-26'!C65</f>
        <v>0</v>
      </c>
      <c r="D65">
        <f>'2025-26'!D65</f>
        <v>0</v>
      </c>
      <c r="E65">
        <f>'2025-26'!E65</f>
        <v>0</v>
      </c>
      <c r="F65">
        <f>'2025-26'!F65</f>
        <v>0</v>
      </c>
      <c r="G65" s="92">
        <f>Standard!I65</f>
        <v>2546.3951999999999</v>
      </c>
      <c r="H65">
        <f>'2025-26'!H65</f>
        <v>0</v>
      </c>
      <c r="I65">
        <f>'2025-26'!I65</f>
        <v>87</v>
      </c>
      <c r="J65">
        <f>'2025-26'!J65</f>
        <v>620.75</v>
      </c>
      <c r="K65">
        <f>'2025-26'!K65</f>
        <v>8</v>
      </c>
      <c r="L65" s="92">
        <f>'Level 2'!S65</f>
        <v>609</v>
      </c>
      <c r="M65" s="92">
        <f>'Level 3'!S65</f>
        <v>91</v>
      </c>
      <c r="N65" s="92">
        <f>ELL!S65</f>
        <v>0</v>
      </c>
      <c r="O65" s="92">
        <f>Indigenous!S65</f>
        <v>1359</v>
      </c>
      <c r="P65">
        <f>'2025-26'!P65</f>
        <v>11</v>
      </c>
      <c r="Q65">
        <f>'2025-26'!Q65</f>
        <v>0</v>
      </c>
      <c r="R65">
        <f>'2025-26'!R65</f>
        <v>0</v>
      </c>
      <c r="S65">
        <f>'2025-26'!S65</f>
        <v>56</v>
      </c>
      <c r="T65">
        <f>'2025-26'!T65</f>
        <v>228</v>
      </c>
      <c r="U65">
        <f>'2025-26'!U65</f>
        <v>15</v>
      </c>
      <c r="V65">
        <f>'2025-26'!V65</f>
        <v>0</v>
      </c>
      <c r="W65">
        <f>'2025-26'!W65</f>
        <v>0</v>
      </c>
      <c r="X65">
        <f>'2025-26'!X65</f>
        <v>0</v>
      </c>
      <c r="Y65">
        <f>'2025-26'!Y65</f>
        <v>0</v>
      </c>
      <c r="Z65">
        <f>'2025-26'!Z65</f>
        <v>0</v>
      </c>
      <c r="AA65">
        <f>'2025-26'!AA65</f>
        <v>0</v>
      </c>
      <c r="AB65">
        <f>'2025-26'!AB65</f>
        <v>0</v>
      </c>
      <c r="AC65">
        <f>'2025-26'!AC65</f>
        <v>0</v>
      </c>
      <c r="AD65">
        <f>'2025-26'!AD65</f>
        <v>50</v>
      </c>
      <c r="AE65">
        <f>'2025-26'!AE65</f>
        <v>4</v>
      </c>
    </row>
    <row r="66" spans="1:31">
      <c r="A66" s="3">
        <v>92</v>
      </c>
      <c r="B66" t="s">
        <v>83</v>
      </c>
      <c r="C66">
        <f>'2025-26'!C66</f>
        <v>0</v>
      </c>
      <c r="D66">
        <f>'2025-26'!D66</f>
        <v>0</v>
      </c>
      <c r="E66">
        <f>'2025-26'!E66</f>
        <v>0</v>
      </c>
      <c r="F66">
        <f>'2025-26'!F66</f>
        <v>0</v>
      </c>
      <c r="G66" s="92">
        <f>Standard!I66</f>
        <v>343.32499999999999</v>
      </c>
      <c r="H66">
        <f>'2025-26'!H66</f>
        <v>0</v>
      </c>
      <c r="I66">
        <f>'2025-26'!I66</f>
        <v>0</v>
      </c>
      <c r="J66">
        <f>'2025-26'!J66</f>
        <v>0</v>
      </c>
      <c r="K66">
        <f>'2025-26'!K66</f>
        <v>0</v>
      </c>
      <c r="L66" s="92">
        <f>'Level 2'!S66</f>
        <v>12</v>
      </c>
      <c r="M66" s="92">
        <f>'Level 3'!S66</f>
        <v>6</v>
      </c>
      <c r="N66" s="92">
        <f>ELL!S66</f>
        <v>1</v>
      </c>
      <c r="O66" s="92">
        <f>Indigenous!S66</f>
        <v>343.32499999999999</v>
      </c>
      <c r="P66">
        <f>'2025-26'!P66</f>
        <v>0</v>
      </c>
      <c r="Q66">
        <f>'2025-26'!Q66</f>
        <v>0</v>
      </c>
      <c r="R66">
        <f>'2025-26'!R66</f>
        <v>0</v>
      </c>
      <c r="S66">
        <f>'2025-26'!S66</f>
        <v>0</v>
      </c>
      <c r="T66">
        <f>'2025-26'!T66</f>
        <v>0</v>
      </c>
      <c r="U66">
        <f>'2025-26'!U66</f>
        <v>0</v>
      </c>
      <c r="V66">
        <f>'2025-26'!V66</f>
        <v>0</v>
      </c>
      <c r="W66">
        <f>'2025-26'!W66</f>
        <v>0</v>
      </c>
      <c r="X66">
        <f>'2025-26'!X66</f>
        <v>0</v>
      </c>
      <c r="Y66">
        <f>'2025-26'!Y66</f>
        <v>0</v>
      </c>
      <c r="Z66">
        <f>'2025-26'!Z66</f>
        <v>0</v>
      </c>
      <c r="AA66">
        <f>'2025-26'!AA66</f>
        <v>0</v>
      </c>
      <c r="AB66">
        <f>'2025-26'!AB66</f>
        <v>0</v>
      </c>
      <c r="AC66">
        <f>'2025-26'!AC66</f>
        <v>0</v>
      </c>
      <c r="AD66">
        <f>'2025-26'!AD66</f>
        <v>0</v>
      </c>
      <c r="AE66">
        <f>'2025-26'!AE66</f>
        <v>0</v>
      </c>
    </row>
    <row r="67" spans="1:31">
      <c r="A67" s="4">
        <v>93</v>
      </c>
      <c r="B67" s="5" t="s">
        <v>84</v>
      </c>
      <c r="C67">
        <f>'2025-26'!C67</f>
        <v>0</v>
      </c>
      <c r="D67">
        <f>'2025-26'!D67</f>
        <v>0</v>
      </c>
      <c r="E67">
        <f>'2025-26'!E67</f>
        <v>0</v>
      </c>
      <c r="F67">
        <f>'2025-26'!F67</f>
        <v>25</v>
      </c>
      <c r="G67" s="92">
        <f>Standard!I67</f>
        <v>5343.5826999999999</v>
      </c>
      <c r="H67">
        <f>'2025-26'!H67</f>
        <v>0</v>
      </c>
      <c r="I67">
        <f>'2025-26'!I67</f>
        <v>0</v>
      </c>
      <c r="J67">
        <f>'2025-26'!J67</f>
        <v>51.75</v>
      </c>
      <c r="K67">
        <f>'2025-26'!K67</f>
        <v>4</v>
      </c>
      <c r="L67" s="92">
        <f>'Level 2'!S67</f>
        <v>312</v>
      </c>
      <c r="M67" s="92">
        <f>'Level 3'!S67</f>
        <v>121</v>
      </c>
      <c r="N67" s="92">
        <f>ELL!S67</f>
        <v>1328</v>
      </c>
      <c r="O67" s="92">
        <f>Indigenous!S67</f>
        <v>366</v>
      </c>
      <c r="P67">
        <f>'2025-26'!P67</f>
        <v>0.625</v>
      </c>
      <c r="Q67">
        <f>'2025-26'!Q67</f>
        <v>0</v>
      </c>
      <c r="R67">
        <f>'2025-26'!R67</f>
        <v>0</v>
      </c>
      <c r="S67">
        <f>'2025-26'!S67</f>
        <v>5</v>
      </c>
      <c r="T67">
        <f>'2025-26'!T67</f>
        <v>25</v>
      </c>
      <c r="U67">
        <f>'2025-26'!U67</f>
        <v>0</v>
      </c>
      <c r="V67">
        <f>'2025-26'!V67</f>
        <v>0</v>
      </c>
      <c r="W67">
        <f>'2025-26'!W67</f>
        <v>0</v>
      </c>
      <c r="X67">
        <f>'2025-26'!X67</f>
        <v>0</v>
      </c>
      <c r="Y67">
        <f>'2025-26'!Y67</f>
        <v>4</v>
      </c>
      <c r="Z67">
        <f>'2025-26'!Z67</f>
        <v>0</v>
      </c>
      <c r="AA67">
        <f>'2025-26'!AA67</f>
        <v>0</v>
      </c>
      <c r="AB67">
        <f>'2025-26'!AB67</f>
        <v>0</v>
      </c>
      <c r="AC67">
        <f>'2025-26'!AC67</f>
        <v>0</v>
      </c>
      <c r="AD67">
        <f>'2025-26'!AD67</f>
        <v>1</v>
      </c>
      <c r="AE67">
        <f>'2025-26'!AE67</f>
        <v>0</v>
      </c>
    </row>
    <row r="68" spans="1:31">
      <c r="A68" s="6">
        <v>99</v>
      </c>
      <c r="B68" s="7" t="s">
        <v>85</v>
      </c>
      <c r="C68">
        <f t="shared" ref="C68:F68" si="0">SUM(C8:C67)</f>
        <v>29954</v>
      </c>
      <c r="D68">
        <f t="shared" si="0"/>
        <v>9736.5</v>
      </c>
      <c r="E68">
        <f t="shared" si="0"/>
        <v>19874.500800000002</v>
      </c>
      <c r="F68">
        <f t="shared" si="0"/>
        <v>814</v>
      </c>
      <c r="G68" s="92">
        <f t="shared" ref="G68" si="1">SUM(G8:G67)</f>
        <v>559997.25119999982</v>
      </c>
      <c r="H68">
        <f t="shared" ref="H68:K68" si="2">SUM(H8:H67)</f>
        <v>252.21879999999999</v>
      </c>
      <c r="I68">
        <f t="shared" si="2"/>
        <v>6234.8125</v>
      </c>
      <c r="J68">
        <f t="shared" si="2"/>
        <v>9450.25</v>
      </c>
      <c r="K68">
        <f t="shared" si="2"/>
        <v>597</v>
      </c>
      <c r="L68" s="92">
        <f t="shared" ref="L68:O68" si="3">SUM(L8:L67)</f>
        <v>46004</v>
      </c>
      <c r="M68" s="92">
        <f t="shared" si="3"/>
        <v>10307</v>
      </c>
      <c r="N68" s="92">
        <f t="shared" si="3"/>
        <v>104145</v>
      </c>
      <c r="O68" s="92">
        <f t="shared" si="3"/>
        <v>66504.324999999997</v>
      </c>
      <c r="P68">
        <f t="shared" ref="P68:AE68" si="4">SUM(P8:P67)</f>
        <v>880.34379999999999</v>
      </c>
      <c r="Q68">
        <f t="shared" si="4"/>
        <v>235.5061</v>
      </c>
      <c r="R68">
        <f t="shared" si="4"/>
        <v>513.52835000000005</v>
      </c>
      <c r="S68">
        <f t="shared" si="4"/>
        <v>401</v>
      </c>
      <c r="T68">
        <f t="shared" si="4"/>
        <v>2879.5619999999999</v>
      </c>
      <c r="U68">
        <f t="shared" si="4"/>
        <v>174.25</v>
      </c>
      <c r="V68">
        <f t="shared" si="4"/>
        <v>1</v>
      </c>
      <c r="W68">
        <f t="shared" si="4"/>
        <v>544</v>
      </c>
      <c r="X68">
        <f t="shared" si="4"/>
        <v>219</v>
      </c>
      <c r="Y68">
        <f t="shared" si="4"/>
        <v>166</v>
      </c>
      <c r="Z68">
        <f t="shared" si="4"/>
        <v>127</v>
      </c>
      <c r="AA68">
        <f t="shared" si="4"/>
        <v>200.46564799999999</v>
      </c>
      <c r="AB68">
        <f t="shared" si="4"/>
        <v>475.58299999999997</v>
      </c>
      <c r="AC68">
        <f t="shared" si="4"/>
        <v>72</v>
      </c>
      <c r="AD68">
        <f t="shared" si="4"/>
        <v>1573.375</v>
      </c>
      <c r="AE68">
        <f t="shared" si="4"/>
        <v>93.224999999999994</v>
      </c>
    </row>
  </sheetData>
  <hyperlinks>
    <hyperlink ref="A1" r:id="rId1" xr:uid="{00000000-0004-0000-0300-000000000000}"/>
  </hyperlink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4:AE68"/>
  <sheetViews>
    <sheetView workbookViewId="0">
      <pane xSplit="2" ySplit="7" topLeftCell="C66" activePane="bottomRight" state="frozen"/>
      <selection activeCell="AA68" sqref="AA68"/>
      <selection pane="topRight" activeCell="AA68" sqref="AA68"/>
      <selection pane="bottomLeft" activeCell="AA68" sqref="AA68"/>
      <selection pane="bottomRight" activeCell="AA68" sqref="AA68"/>
    </sheetView>
  </sheetViews>
  <sheetFormatPr defaultRowHeight="14.4"/>
  <cols>
    <col min="1" max="1" width="3.88671875" customWidth="1"/>
    <col min="2" max="2" width="27.109375" bestFit="1" customWidth="1"/>
    <col min="7" max="7" width="10.88671875" style="92" customWidth="1"/>
    <col min="12" max="15" width="9.109375" style="92"/>
  </cols>
  <sheetData>
    <row r="4" spans="1:31">
      <c r="A4" s="1"/>
      <c r="B4" s="2"/>
      <c r="C4" t="s">
        <v>0</v>
      </c>
      <c r="G4" s="92" t="s">
        <v>1</v>
      </c>
      <c r="Q4" t="s">
        <v>2</v>
      </c>
      <c r="AA4" t="s">
        <v>3</v>
      </c>
    </row>
    <row r="5" spans="1:31">
      <c r="A5" s="3"/>
      <c r="C5" t="s">
        <v>4</v>
      </c>
      <c r="D5" t="s">
        <v>4</v>
      </c>
      <c r="E5" t="s">
        <v>4</v>
      </c>
      <c r="F5" t="s">
        <v>5</v>
      </c>
      <c r="G5" s="92" t="s">
        <v>6</v>
      </c>
      <c r="H5" t="s">
        <v>7</v>
      </c>
      <c r="I5" t="s">
        <v>8</v>
      </c>
      <c r="J5" t="s">
        <v>9</v>
      </c>
      <c r="K5" t="s">
        <v>10</v>
      </c>
      <c r="L5" s="92" t="s">
        <v>11</v>
      </c>
      <c r="M5" s="92" t="s">
        <v>12</v>
      </c>
      <c r="N5" s="92" t="s">
        <v>13</v>
      </c>
      <c r="O5" s="92" t="s">
        <v>14</v>
      </c>
      <c r="P5" t="s">
        <v>15</v>
      </c>
      <c r="Q5" t="s">
        <v>16</v>
      </c>
      <c r="R5" t="s">
        <v>16</v>
      </c>
      <c r="S5" t="s">
        <v>9</v>
      </c>
      <c r="T5" t="s">
        <v>9</v>
      </c>
      <c r="U5" t="s">
        <v>9</v>
      </c>
      <c r="V5" t="s">
        <v>10</v>
      </c>
      <c r="W5" t="s">
        <v>11</v>
      </c>
      <c r="X5" t="s">
        <v>12</v>
      </c>
      <c r="Y5" t="s">
        <v>17</v>
      </c>
      <c r="Z5" t="s">
        <v>17</v>
      </c>
      <c r="AA5" t="s">
        <v>16</v>
      </c>
      <c r="AB5" t="s">
        <v>16</v>
      </c>
      <c r="AC5" t="s">
        <v>9</v>
      </c>
      <c r="AD5" t="s">
        <v>9</v>
      </c>
      <c r="AE5" t="s">
        <v>9</v>
      </c>
    </row>
    <row r="6" spans="1:31">
      <c r="A6" s="3"/>
      <c r="B6" t="s">
        <v>18</v>
      </c>
      <c r="C6" t="s">
        <v>19</v>
      </c>
      <c r="D6" t="s">
        <v>20</v>
      </c>
      <c r="E6" t="s">
        <v>21</v>
      </c>
      <c r="F6" t="s">
        <v>20</v>
      </c>
      <c r="Q6" t="s">
        <v>22</v>
      </c>
      <c r="R6" t="s">
        <v>15</v>
      </c>
      <c r="S6" t="s">
        <v>23</v>
      </c>
      <c r="T6" t="s">
        <v>21</v>
      </c>
      <c r="U6" t="s">
        <v>15</v>
      </c>
      <c r="V6" t="s">
        <v>24</v>
      </c>
      <c r="W6" t="s">
        <v>24</v>
      </c>
      <c r="X6" t="s">
        <v>24</v>
      </c>
      <c r="Z6" t="s">
        <v>13</v>
      </c>
      <c r="AA6" t="s">
        <v>22</v>
      </c>
      <c r="AB6" t="s">
        <v>15</v>
      </c>
      <c r="AC6" t="s">
        <v>23</v>
      </c>
      <c r="AD6" t="s">
        <v>21</v>
      </c>
      <c r="AE6" t="s">
        <v>15</v>
      </c>
    </row>
    <row r="7" spans="1:31">
      <c r="A7" s="3"/>
    </row>
    <row r="8" spans="1:31">
      <c r="A8" s="1">
        <v>5</v>
      </c>
      <c r="B8" s="2" t="s">
        <v>25</v>
      </c>
      <c r="C8">
        <f>'2025-26'!C8</f>
        <v>0</v>
      </c>
      <c r="D8">
        <f>'2025-26'!D8</f>
        <v>0</v>
      </c>
      <c r="E8">
        <f>'2025-26'!E8</f>
        <v>0</v>
      </c>
      <c r="F8">
        <f>'2025-26'!F8</f>
        <v>0</v>
      </c>
      <c r="G8" s="92">
        <f>Standard!J8</f>
        <v>5302.7254000000003</v>
      </c>
      <c r="H8">
        <f>'2025-26'!H8</f>
        <v>0</v>
      </c>
      <c r="I8">
        <f>'2025-26'!I8</f>
        <v>125</v>
      </c>
      <c r="J8">
        <f>'2025-26'!J8</f>
        <v>116.125</v>
      </c>
      <c r="K8">
        <f>'2025-26'!K8</f>
        <v>9</v>
      </c>
      <c r="L8" s="92">
        <f>'Level 2'!T8</f>
        <v>532</v>
      </c>
      <c r="M8" s="92">
        <f>'Level 3'!T8</f>
        <v>320</v>
      </c>
      <c r="N8" s="92">
        <f>ELL!T8</f>
        <v>166</v>
      </c>
      <c r="O8" s="92">
        <f>Indigenous!T8</f>
        <v>1068</v>
      </c>
      <c r="P8">
        <f>'2025-26'!P8</f>
        <v>0.875</v>
      </c>
      <c r="Q8">
        <f>'2025-26'!Q8</f>
        <v>0</v>
      </c>
      <c r="R8">
        <f>'2025-26'!R8</f>
        <v>0</v>
      </c>
      <c r="S8">
        <f>'2025-26'!S8</f>
        <v>2</v>
      </c>
      <c r="T8">
        <f>'2025-26'!T8</f>
        <v>30</v>
      </c>
      <c r="U8">
        <f>'2025-26'!U8</f>
        <v>1</v>
      </c>
      <c r="V8">
        <f>'2025-26'!V8</f>
        <v>0</v>
      </c>
      <c r="W8">
        <f>'2025-26'!W8</f>
        <v>12</v>
      </c>
      <c r="X8">
        <f>'2025-26'!X8</f>
        <v>11</v>
      </c>
      <c r="Y8">
        <f>'2025-26'!Y8</f>
        <v>0</v>
      </c>
      <c r="Z8">
        <f>'2025-26'!Z8</f>
        <v>0</v>
      </c>
      <c r="AA8">
        <f>'2025-26'!AA8</f>
        <v>0</v>
      </c>
      <c r="AB8">
        <f>'2025-26'!AB8</f>
        <v>0</v>
      </c>
      <c r="AC8">
        <f>'2025-26'!AC8</f>
        <v>4</v>
      </c>
      <c r="AD8">
        <f>'2025-26'!AD8</f>
        <v>12</v>
      </c>
      <c r="AE8">
        <f>'2025-26'!AE8</f>
        <v>1</v>
      </c>
    </row>
    <row r="9" spans="1:31">
      <c r="A9" s="3">
        <v>6</v>
      </c>
      <c r="B9" t="s">
        <v>26</v>
      </c>
      <c r="C9">
        <f>'2025-26'!C9</f>
        <v>0</v>
      </c>
      <c r="D9">
        <f>'2025-26'!D9</f>
        <v>0</v>
      </c>
      <c r="E9">
        <f>'2025-26'!E9</f>
        <v>0</v>
      </c>
      <c r="F9">
        <f>'2025-26'!F9</f>
        <v>0</v>
      </c>
      <c r="G9" s="92">
        <f>Standard!J9</f>
        <v>3318.8454999999999</v>
      </c>
      <c r="H9">
        <f>'2025-26'!H9</f>
        <v>0</v>
      </c>
      <c r="I9">
        <f>'2025-26'!I9</f>
        <v>66</v>
      </c>
      <c r="J9">
        <f>'2025-26'!J9</f>
        <v>23.5</v>
      </c>
      <c r="K9">
        <f>'2025-26'!K9</f>
        <v>2</v>
      </c>
      <c r="L9" s="92">
        <f>'Level 2'!T9</f>
        <v>212</v>
      </c>
      <c r="M9" s="92">
        <f>'Level 3'!T9</f>
        <v>83</v>
      </c>
      <c r="N9" s="92">
        <f>ELL!T9</f>
        <v>43</v>
      </c>
      <c r="O9" s="92">
        <f>Indigenous!T9</f>
        <v>749</v>
      </c>
      <c r="P9">
        <f>'2025-26'!P9</f>
        <v>0</v>
      </c>
      <c r="Q9">
        <f>'2025-26'!Q9</f>
        <v>0.375</v>
      </c>
      <c r="R9">
        <f>'2025-26'!R9</f>
        <v>1</v>
      </c>
      <c r="S9">
        <f>'2025-26'!S9</f>
        <v>0</v>
      </c>
      <c r="T9">
        <f>'2025-26'!T9</f>
        <v>12</v>
      </c>
      <c r="U9">
        <f>'2025-26'!U9</f>
        <v>0</v>
      </c>
      <c r="V9">
        <f>'2025-26'!V9</f>
        <v>0</v>
      </c>
      <c r="W9">
        <f>'2025-26'!W9</f>
        <v>0</v>
      </c>
      <c r="X9">
        <f>'2025-26'!X9</f>
        <v>0</v>
      </c>
      <c r="Y9">
        <f>'2025-26'!Y9</f>
        <v>0</v>
      </c>
      <c r="Z9">
        <f>'2025-26'!Z9</f>
        <v>0</v>
      </c>
      <c r="AA9">
        <f>'2025-26'!AA9</f>
        <v>0.25</v>
      </c>
      <c r="AB9">
        <f>'2025-26'!AB9</f>
        <v>0.25</v>
      </c>
      <c r="AC9">
        <f>'2025-26'!AC9</f>
        <v>0</v>
      </c>
      <c r="AD9">
        <f>'2025-26'!AD9</f>
        <v>12.5</v>
      </c>
      <c r="AE9">
        <f>'2025-26'!AE9</f>
        <v>0</v>
      </c>
    </row>
    <row r="10" spans="1:31">
      <c r="A10" s="3">
        <v>8</v>
      </c>
      <c r="B10" t="s">
        <v>27</v>
      </c>
      <c r="C10">
        <f>'2025-26'!C10</f>
        <v>0</v>
      </c>
      <c r="D10">
        <f>'2025-26'!D10</f>
        <v>0</v>
      </c>
      <c r="E10">
        <f>'2025-26'!E10</f>
        <v>0</v>
      </c>
      <c r="F10">
        <f>'2025-26'!F10</f>
        <v>0</v>
      </c>
      <c r="G10" s="92">
        <f>Standard!J10</f>
        <v>4103.4377999999997</v>
      </c>
      <c r="H10">
        <f>'2025-26'!H10</f>
        <v>0</v>
      </c>
      <c r="I10">
        <f>'2025-26'!I10</f>
        <v>22</v>
      </c>
      <c r="J10">
        <f>'2025-26'!J10</f>
        <v>294.6875</v>
      </c>
      <c r="K10">
        <f>'2025-26'!K10</f>
        <v>2</v>
      </c>
      <c r="L10" s="92">
        <f>'Level 2'!T10</f>
        <v>239</v>
      </c>
      <c r="M10" s="92">
        <f>'Level 3'!T10</f>
        <v>14</v>
      </c>
      <c r="N10" s="92">
        <f>ELL!T10</f>
        <v>66</v>
      </c>
      <c r="O10" s="92">
        <f>Indigenous!T10</f>
        <v>795</v>
      </c>
      <c r="P10">
        <f>'2025-26'!P10</f>
        <v>4.25</v>
      </c>
      <c r="Q10">
        <f>'2025-26'!Q10</f>
        <v>0</v>
      </c>
      <c r="R10">
        <f>'2025-26'!R10</f>
        <v>0</v>
      </c>
      <c r="S10">
        <f>'2025-26'!S10</f>
        <v>10</v>
      </c>
      <c r="T10">
        <f>'2025-26'!T10</f>
        <v>54</v>
      </c>
      <c r="U10">
        <f>'2025-26'!U10</f>
        <v>1</v>
      </c>
      <c r="V10">
        <f>'2025-26'!V10</f>
        <v>0</v>
      </c>
      <c r="W10">
        <f>'2025-26'!W10</f>
        <v>0</v>
      </c>
      <c r="X10">
        <f>'2025-26'!X10</f>
        <v>0</v>
      </c>
      <c r="Y10">
        <f>'2025-26'!Y10</f>
        <v>0</v>
      </c>
      <c r="Z10">
        <f>'2025-26'!Z10</f>
        <v>0</v>
      </c>
      <c r="AA10">
        <f>'2025-26'!AA10</f>
        <v>0</v>
      </c>
      <c r="AB10">
        <f>'2025-26'!AB10</f>
        <v>0</v>
      </c>
      <c r="AC10">
        <f>'2025-26'!AC10</f>
        <v>2</v>
      </c>
      <c r="AD10">
        <f>'2025-26'!AD10</f>
        <v>45</v>
      </c>
      <c r="AE10">
        <f>'2025-26'!AE10</f>
        <v>0</v>
      </c>
    </row>
    <row r="11" spans="1:31">
      <c r="A11" s="3">
        <v>10</v>
      </c>
      <c r="B11" t="s">
        <v>28</v>
      </c>
      <c r="C11">
        <f>'2025-26'!C11</f>
        <v>0</v>
      </c>
      <c r="D11">
        <f>'2025-26'!D11</f>
        <v>0</v>
      </c>
      <c r="E11">
        <f>'2025-26'!E11</f>
        <v>0</v>
      </c>
      <c r="F11">
        <f>'2025-26'!F11</f>
        <v>0</v>
      </c>
      <c r="G11" s="92">
        <f>Standard!J11</f>
        <v>503.48849999999999</v>
      </c>
      <c r="H11">
        <f>'2025-26'!H11</f>
        <v>0</v>
      </c>
      <c r="I11">
        <f>'2025-26'!I11</f>
        <v>0</v>
      </c>
      <c r="J11">
        <f>'2025-26'!J11</f>
        <v>16.375</v>
      </c>
      <c r="K11">
        <f>'2025-26'!K11</f>
        <v>1</v>
      </c>
      <c r="L11" s="92">
        <f>'Level 2'!T11</f>
        <v>62</v>
      </c>
      <c r="M11" s="92">
        <f>'Level 3'!T11</f>
        <v>18</v>
      </c>
      <c r="N11" s="92">
        <f>ELL!T11</f>
        <v>1</v>
      </c>
      <c r="O11" s="92">
        <f>Indigenous!T11</f>
        <v>147</v>
      </c>
      <c r="P11">
        <f>'2025-26'!P11</f>
        <v>0</v>
      </c>
      <c r="Q11">
        <f>'2025-26'!Q11</f>
        <v>0</v>
      </c>
      <c r="R11">
        <f>'2025-26'!R11</f>
        <v>0</v>
      </c>
      <c r="S11">
        <f>'2025-26'!S11</f>
        <v>1</v>
      </c>
      <c r="T11">
        <f>'2025-26'!T11</f>
        <v>2</v>
      </c>
      <c r="U11">
        <f>'2025-26'!U11</f>
        <v>0</v>
      </c>
      <c r="V11">
        <f>'2025-26'!V11</f>
        <v>0</v>
      </c>
      <c r="W11">
        <f>'2025-26'!W11</f>
        <v>0</v>
      </c>
      <c r="X11">
        <f>'2025-26'!X11</f>
        <v>0</v>
      </c>
      <c r="Y11">
        <f>'2025-26'!Y11</f>
        <v>0</v>
      </c>
      <c r="Z11">
        <f>'2025-26'!Z11</f>
        <v>0</v>
      </c>
      <c r="AA11">
        <f>'2025-26'!AA11</f>
        <v>0</v>
      </c>
      <c r="AB11">
        <f>'2025-26'!AB11</f>
        <v>0</v>
      </c>
      <c r="AC11">
        <f>'2025-26'!AC11</f>
        <v>1</v>
      </c>
      <c r="AD11">
        <f>'2025-26'!AD11</f>
        <v>1</v>
      </c>
      <c r="AE11">
        <f>'2025-26'!AE11</f>
        <v>0</v>
      </c>
    </row>
    <row r="12" spans="1:31">
      <c r="A12" s="3">
        <v>19</v>
      </c>
      <c r="B12" t="s">
        <v>29</v>
      </c>
      <c r="C12">
        <f>'2025-26'!C12</f>
        <v>0</v>
      </c>
      <c r="D12">
        <f>'2025-26'!D12</f>
        <v>0</v>
      </c>
      <c r="E12">
        <f>'2025-26'!E12</f>
        <v>0</v>
      </c>
      <c r="F12">
        <f>'2025-26'!F12</f>
        <v>0</v>
      </c>
      <c r="G12" s="92">
        <f>Standard!J12</f>
        <v>1096.1159</v>
      </c>
      <c r="H12">
        <f>'2025-26'!H12</f>
        <v>0</v>
      </c>
      <c r="I12">
        <f>'2025-26'!I12</f>
        <v>0</v>
      </c>
      <c r="J12">
        <f>'2025-26'!J12</f>
        <v>0</v>
      </c>
      <c r="K12">
        <f>'2025-26'!K12</f>
        <v>1</v>
      </c>
      <c r="L12" s="92">
        <f>'Level 2'!T12</f>
        <v>125</v>
      </c>
      <c r="M12" s="92">
        <f>'Level 3'!T12</f>
        <v>6</v>
      </c>
      <c r="N12" s="92">
        <f>ELL!T12</f>
        <v>44</v>
      </c>
      <c r="O12" s="92">
        <f>Indigenous!T12</f>
        <v>89</v>
      </c>
      <c r="P12">
        <f>'2025-26'!P12</f>
        <v>0</v>
      </c>
      <c r="Q12">
        <f>'2025-26'!Q12</f>
        <v>0</v>
      </c>
      <c r="R12">
        <f>'2025-26'!R12</f>
        <v>0</v>
      </c>
      <c r="S12">
        <f>'2025-26'!S12</f>
        <v>0</v>
      </c>
      <c r="T12">
        <f>'2025-26'!T12</f>
        <v>0</v>
      </c>
      <c r="U12">
        <f>'2025-26'!U12</f>
        <v>0</v>
      </c>
      <c r="V12">
        <f>'2025-26'!V12</f>
        <v>1</v>
      </c>
      <c r="W12">
        <f>'2025-26'!W12</f>
        <v>2</v>
      </c>
      <c r="X12">
        <f>'2025-26'!X12</f>
        <v>5</v>
      </c>
      <c r="Y12">
        <f>'2025-26'!Y12</f>
        <v>0</v>
      </c>
      <c r="Z12">
        <f>'2025-26'!Z12</f>
        <v>0</v>
      </c>
      <c r="AA12">
        <f>'2025-26'!AA12</f>
        <v>0</v>
      </c>
      <c r="AB12">
        <f>'2025-26'!AB12</f>
        <v>0</v>
      </c>
      <c r="AC12">
        <f>'2025-26'!AC12</f>
        <v>0</v>
      </c>
      <c r="AD12">
        <f>'2025-26'!AD12</f>
        <v>0</v>
      </c>
      <c r="AE12">
        <f>'2025-26'!AE12</f>
        <v>0</v>
      </c>
    </row>
    <row r="13" spans="1:31">
      <c r="A13" s="3">
        <v>20</v>
      </c>
      <c r="B13" t="s">
        <v>30</v>
      </c>
      <c r="C13">
        <f>'2025-26'!C13</f>
        <v>0</v>
      </c>
      <c r="D13">
        <f>'2025-26'!D13</f>
        <v>0</v>
      </c>
      <c r="E13">
        <f>'2025-26'!E13</f>
        <v>0</v>
      </c>
      <c r="F13">
        <f>'2025-26'!F13</f>
        <v>0</v>
      </c>
      <c r="G13" s="92">
        <f>Standard!J13</f>
        <v>4014.9031</v>
      </c>
      <c r="H13">
        <f>'2025-26'!H13</f>
        <v>0</v>
      </c>
      <c r="I13">
        <f>'2025-26'!I13</f>
        <v>0</v>
      </c>
      <c r="J13">
        <f>'2025-26'!J13</f>
        <v>0</v>
      </c>
      <c r="K13">
        <f>'2025-26'!K13</f>
        <v>4</v>
      </c>
      <c r="L13" s="92">
        <f>'Level 2'!T13</f>
        <v>289</v>
      </c>
      <c r="M13" s="92">
        <f>'Level 3'!T13</f>
        <v>75</v>
      </c>
      <c r="N13" s="92">
        <f>ELL!T13</f>
        <v>844</v>
      </c>
      <c r="O13" s="92">
        <f>Indigenous!T13</f>
        <v>710</v>
      </c>
      <c r="P13">
        <f>'2025-26'!P13</f>
        <v>0</v>
      </c>
      <c r="Q13">
        <f>'2025-26'!Q13</f>
        <v>0</v>
      </c>
      <c r="R13">
        <f>'2025-26'!R13</f>
        <v>0</v>
      </c>
      <c r="S13">
        <f>'2025-26'!S13</f>
        <v>0</v>
      </c>
      <c r="T13">
        <f>'2025-26'!T13</f>
        <v>0</v>
      </c>
      <c r="U13">
        <f>'2025-26'!U13</f>
        <v>0</v>
      </c>
      <c r="V13">
        <f>'2025-26'!V13</f>
        <v>0</v>
      </c>
      <c r="W13">
        <f>'2025-26'!W13</f>
        <v>0</v>
      </c>
      <c r="X13">
        <f>'2025-26'!X13</f>
        <v>0</v>
      </c>
      <c r="Y13">
        <f>'2025-26'!Y13</f>
        <v>0</v>
      </c>
      <c r="Z13">
        <f>'2025-26'!Z13</f>
        <v>0</v>
      </c>
      <c r="AA13">
        <f>'2025-26'!AA13</f>
        <v>0</v>
      </c>
      <c r="AB13">
        <f>'2025-26'!AB13</f>
        <v>0</v>
      </c>
      <c r="AC13">
        <f>'2025-26'!AC13</f>
        <v>0</v>
      </c>
      <c r="AD13">
        <f>'2025-26'!AD13</f>
        <v>0</v>
      </c>
      <c r="AE13">
        <f>'2025-26'!AE13</f>
        <v>0</v>
      </c>
    </row>
    <row r="14" spans="1:31">
      <c r="A14" s="3">
        <v>22</v>
      </c>
      <c r="B14" t="s">
        <v>31</v>
      </c>
      <c r="C14">
        <f>'2025-26'!C14</f>
        <v>0</v>
      </c>
      <c r="D14">
        <f>'2025-26'!D14</f>
        <v>0</v>
      </c>
      <c r="E14">
        <f>'2025-26'!E14</f>
        <v>0</v>
      </c>
      <c r="F14">
        <f>'2025-26'!F14</f>
        <v>7</v>
      </c>
      <c r="G14" s="92">
        <f>Standard!J14</f>
        <v>8310.3016000000007</v>
      </c>
      <c r="H14">
        <f>'2025-26'!H14</f>
        <v>0.875</v>
      </c>
      <c r="I14">
        <f>'2025-26'!I14</f>
        <v>71</v>
      </c>
      <c r="J14">
        <f>'2025-26'!J14</f>
        <v>159.625</v>
      </c>
      <c r="K14">
        <f>'2025-26'!K14</f>
        <v>14</v>
      </c>
      <c r="L14" s="92">
        <f>'Level 2'!T14</f>
        <v>865</v>
      </c>
      <c r="M14" s="92">
        <f>'Level 3'!T14</f>
        <v>612</v>
      </c>
      <c r="N14" s="92">
        <f>ELL!T14</f>
        <v>1007</v>
      </c>
      <c r="O14" s="92">
        <f>Indigenous!T14</f>
        <v>1358</v>
      </c>
      <c r="P14">
        <f>'2025-26'!P14</f>
        <v>0</v>
      </c>
      <c r="Q14">
        <f>'2025-26'!Q14</f>
        <v>3</v>
      </c>
      <c r="R14">
        <f>'2025-26'!R14</f>
        <v>0</v>
      </c>
      <c r="S14">
        <f>'2025-26'!S14</f>
        <v>2</v>
      </c>
      <c r="T14">
        <f>'2025-26'!T14</f>
        <v>57</v>
      </c>
      <c r="U14">
        <f>'2025-26'!U14</f>
        <v>0</v>
      </c>
      <c r="V14">
        <f>'2025-26'!V14</f>
        <v>0</v>
      </c>
      <c r="W14">
        <f>'2025-26'!W14</f>
        <v>0</v>
      </c>
      <c r="X14">
        <f>'2025-26'!X14</f>
        <v>0</v>
      </c>
      <c r="Y14">
        <f>'2025-26'!Y14</f>
        <v>0</v>
      </c>
      <c r="Z14">
        <f>'2025-26'!Z14</f>
        <v>0</v>
      </c>
      <c r="AA14">
        <f>'2025-26'!AA14</f>
        <v>0</v>
      </c>
      <c r="AB14">
        <f>'2025-26'!AB14</f>
        <v>0</v>
      </c>
      <c r="AC14">
        <f>'2025-26'!AC14</f>
        <v>0</v>
      </c>
      <c r="AD14">
        <f>'2025-26'!AD14</f>
        <v>33</v>
      </c>
      <c r="AE14">
        <f>'2025-26'!AE14</f>
        <v>0</v>
      </c>
    </row>
    <row r="15" spans="1:31">
      <c r="A15" s="3">
        <v>23</v>
      </c>
      <c r="B15" t="s">
        <v>32</v>
      </c>
      <c r="C15">
        <f>'2025-26'!C15</f>
        <v>0</v>
      </c>
      <c r="D15">
        <f>'2025-26'!D15</f>
        <v>0</v>
      </c>
      <c r="E15">
        <f>'2025-26'!E15</f>
        <v>0</v>
      </c>
      <c r="F15">
        <f>'2025-26'!F15</f>
        <v>0</v>
      </c>
      <c r="G15" s="92">
        <f>Standard!J15</f>
        <v>24337.023799999999</v>
      </c>
      <c r="H15">
        <f>'2025-26'!H15</f>
        <v>5</v>
      </c>
      <c r="I15">
        <f>'2025-26'!I15</f>
        <v>280</v>
      </c>
      <c r="J15">
        <f>'2025-26'!J15</f>
        <v>138.4375</v>
      </c>
      <c r="K15">
        <f>'2025-26'!K15</f>
        <v>23</v>
      </c>
      <c r="L15" s="92">
        <f>'Level 2'!T15</f>
        <v>2155</v>
      </c>
      <c r="M15" s="92">
        <f>'Level 3'!T15</f>
        <v>308</v>
      </c>
      <c r="N15" s="92">
        <f>ELL!T15</f>
        <v>4647</v>
      </c>
      <c r="O15" s="92">
        <f>Indigenous!T15</f>
        <v>3211</v>
      </c>
      <c r="P15">
        <f>'2025-26'!P15</f>
        <v>6.125</v>
      </c>
      <c r="Q15">
        <f>'2025-26'!Q15</f>
        <v>10</v>
      </c>
      <c r="R15">
        <f>'2025-26'!R15</f>
        <v>1</v>
      </c>
      <c r="S15">
        <f>'2025-26'!S15</f>
        <v>1</v>
      </c>
      <c r="T15">
        <f>'2025-26'!T15</f>
        <v>50</v>
      </c>
      <c r="U15">
        <f>'2025-26'!U15</f>
        <v>5</v>
      </c>
      <c r="V15">
        <f>'2025-26'!V15</f>
        <v>0</v>
      </c>
      <c r="W15">
        <f>'2025-26'!W15</f>
        <v>20</v>
      </c>
      <c r="X15">
        <f>'2025-26'!X15</f>
        <v>0</v>
      </c>
      <c r="Y15">
        <f>'2025-26'!Y15</f>
        <v>25</v>
      </c>
      <c r="Z15">
        <f>'2025-26'!Z15</f>
        <v>20</v>
      </c>
      <c r="AA15">
        <f>'2025-26'!AA15</f>
        <v>5</v>
      </c>
      <c r="AB15">
        <f>'2025-26'!AB15</f>
        <v>0</v>
      </c>
      <c r="AC15">
        <f>'2025-26'!AC15</f>
        <v>0</v>
      </c>
      <c r="AD15">
        <f>'2025-26'!AD15</f>
        <v>40</v>
      </c>
      <c r="AE15">
        <f>'2025-26'!AE15</f>
        <v>3</v>
      </c>
    </row>
    <row r="16" spans="1:31">
      <c r="A16" s="3">
        <v>27</v>
      </c>
      <c r="B16" t="s">
        <v>33</v>
      </c>
      <c r="C16">
        <f>'2025-26'!C16</f>
        <v>0</v>
      </c>
      <c r="D16">
        <f>'2025-26'!D16</f>
        <v>0</v>
      </c>
      <c r="E16">
        <f>'2025-26'!E16</f>
        <v>0</v>
      </c>
      <c r="F16">
        <f>'2025-26'!F16</f>
        <v>0</v>
      </c>
      <c r="G16" s="92">
        <f>Standard!J16</f>
        <v>4128.5475999999999</v>
      </c>
      <c r="H16">
        <f>'2025-26'!H16</f>
        <v>0</v>
      </c>
      <c r="I16">
        <f>'2025-26'!I16</f>
        <v>31</v>
      </c>
      <c r="J16">
        <f>'2025-26'!J16</f>
        <v>48</v>
      </c>
      <c r="K16">
        <f>'2025-26'!K16</f>
        <v>4</v>
      </c>
      <c r="L16" s="92">
        <f>'Level 2'!T16</f>
        <v>352</v>
      </c>
      <c r="M16" s="92">
        <f>'Level 3'!T16</f>
        <v>2</v>
      </c>
      <c r="N16" s="92">
        <f>ELL!T16</f>
        <v>0</v>
      </c>
      <c r="O16" s="92">
        <f>Indigenous!T16</f>
        <v>1478</v>
      </c>
      <c r="P16">
        <f>'2025-26'!P16</f>
        <v>2.375</v>
      </c>
      <c r="Q16">
        <f>'2025-26'!Q16</f>
        <v>0</v>
      </c>
      <c r="R16">
        <f>'2025-26'!R16</f>
        <v>0</v>
      </c>
      <c r="S16">
        <f>'2025-26'!S16</f>
        <v>11</v>
      </c>
      <c r="T16">
        <f>'2025-26'!T16</f>
        <v>0</v>
      </c>
      <c r="U16">
        <f>'2025-26'!U16</f>
        <v>0</v>
      </c>
      <c r="V16">
        <f>'2025-26'!V16</f>
        <v>0</v>
      </c>
      <c r="W16">
        <f>'2025-26'!W16</f>
        <v>12</v>
      </c>
      <c r="X16">
        <f>'2025-26'!X16</f>
        <v>0</v>
      </c>
      <c r="Y16">
        <f>'2025-26'!Y16</f>
        <v>2</v>
      </c>
      <c r="Z16">
        <f>'2025-26'!Z16</f>
        <v>0</v>
      </c>
      <c r="AA16">
        <f>'2025-26'!AA16</f>
        <v>0</v>
      </c>
      <c r="AB16">
        <f>'2025-26'!AB16</f>
        <v>0</v>
      </c>
      <c r="AC16">
        <f>'2025-26'!AC16</f>
        <v>2</v>
      </c>
      <c r="AD16">
        <f>'2025-26'!AD16</f>
        <v>2</v>
      </c>
      <c r="AE16">
        <f>'2025-26'!AE16</f>
        <v>0</v>
      </c>
    </row>
    <row r="17" spans="1:31">
      <c r="A17" s="3">
        <v>28</v>
      </c>
      <c r="B17" t="s">
        <v>34</v>
      </c>
      <c r="C17">
        <f>'2025-26'!C17</f>
        <v>0</v>
      </c>
      <c r="D17">
        <f>'2025-26'!D17</f>
        <v>0</v>
      </c>
      <c r="E17">
        <f>'2025-26'!E17</f>
        <v>0</v>
      </c>
      <c r="F17">
        <f>'2025-26'!F17</f>
        <v>0</v>
      </c>
      <c r="G17" s="92">
        <f>Standard!J17</f>
        <v>2514.1484</v>
      </c>
      <c r="H17">
        <f>'2025-26'!H17</f>
        <v>0</v>
      </c>
      <c r="I17">
        <f>'2025-26'!I17</f>
        <v>44</v>
      </c>
      <c r="J17">
        <f>'2025-26'!J17</f>
        <v>18.4375</v>
      </c>
      <c r="K17">
        <f>'2025-26'!K17</f>
        <v>5</v>
      </c>
      <c r="L17" s="92">
        <f>'Level 2'!T17</f>
        <v>432</v>
      </c>
      <c r="M17" s="92">
        <f>'Level 3'!T17</f>
        <v>47</v>
      </c>
      <c r="N17" s="92">
        <f>ELL!T17</f>
        <v>0</v>
      </c>
      <c r="O17" s="92">
        <f>Indigenous!T17</f>
        <v>939</v>
      </c>
      <c r="P17">
        <f>'2025-26'!P17</f>
        <v>0.375</v>
      </c>
      <c r="Q17">
        <f>'2025-26'!Q17</f>
        <v>0</v>
      </c>
      <c r="R17">
        <f>'2025-26'!R17</f>
        <v>0</v>
      </c>
      <c r="S17">
        <f>'2025-26'!S17</f>
        <v>1</v>
      </c>
      <c r="T17">
        <f>'2025-26'!T17</f>
        <v>2</v>
      </c>
      <c r="U17">
        <f>'2025-26'!U17</f>
        <v>0</v>
      </c>
      <c r="V17">
        <f>'2025-26'!V17</f>
        <v>0</v>
      </c>
      <c r="W17">
        <f>'2025-26'!W17</f>
        <v>5</v>
      </c>
      <c r="X17">
        <f>'2025-26'!X17</f>
        <v>2</v>
      </c>
      <c r="Y17">
        <f>'2025-26'!Y17</f>
        <v>0</v>
      </c>
      <c r="Z17">
        <f>'2025-26'!Z17</f>
        <v>0</v>
      </c>
      <c r="AA17">
        <f>'2025-26'!AA17</f>
        <v>0</v>
      </c>
      <c r="AB17">
        <f>'2025-26'!AB17</f>
        <v>0</v>
      </c>
      <c r="AC17">
        <f>'2025-26'!AC17</f>
        <v>1</v>
      </c>
      <c r="AD17">
        <f>'2025-26'!AD17</f>
        <v>2</v>
      </c>
      <c r="AE17">
        <f>'2025-26'!AE17</f>
        <v>0</v>
      </c>
    </row>
    <row r="18" spans="1:31">
      <c r="A18" s="3">
        <v>33</v>
      </c>
      <c r="B18" t="s">
        <v>35</v>
      </c>
      <c r="C18">
        <f>'2025-26'!C18</f>
        <v>782</v>
      </c>
      <c r="D18">
        <f>'2025-26'!D18</f>
        <v>203</v>
      </c>
      <c r="E18">
        <f>'2025-26'!E18</f>
        <v>287.25040000000001</v>
      </c>
      <c r="F18">
        <f>'2025-26'!F18</f>
        <v>0</v>
      </c>
      <c r="G18" s="92">
        <f>Standard!J18</f>
        <v>15512.2981</v>
      </c>
      <c r="H18">
        <f>'2025-26'!H18</f>
        <v>0</v>
      </c>
      <c r="I18">
        <f>'2025-26'!I18</f>
        <v>220</v>
      </c>
      <c r="J18">
        <f>'2025-26'!J18</f>
        <v>5</v>
      </c>
      <c r="K18">
        <f>'2025-26'!K18</f>
        <v>12</v>
      </c>
      <c r="L18" s="92">
        <f>'Level 2'!T18</f>
        <v>1704</v>
      </c>
      <c r="M18" s="92">
        <f>'Level 3'!T18</f>
        <v>1019</v>
      </c>
      <c r="N18" s="92">
        <f>ELL!T18</f>
        <v>1478</v>
      </c>
      <c r="O18" s="92">
        <f>Indigenous!T18</f>
        <v>2897</v>
      </c>
      <c r="P18">
        <f>'2025-26'!P18</f>
        <v>12.75</v>
      </c>
      <c r="Q18">
        <f>'2025-26'!Q18</f>
        <v>0.5</v>
      </c>
      <c r="R18">
        <f>'2025-26'!R18</f>
        <v>13.25</v>
      </c>
      <c r="S18">
        <f>'2025-26'!S18</f>
        <v>0</v>
      </c>
      <c r="T18">
        <f>'2025-26'!T18</f>
        <v>17.875</v>
      </c>
      <c r="U18">
        <f>'2025-26'!U18</f>
        <v>0</v>
      </c>
      <c r="V18">
        <f>'2025-26'!V18</f>
        <v>0</v>
      </c>
      <c r="W18">
        <f>'2025-26'!W18</f>
        <v>43</v>
      </c>
      <c r="X18">
        <f>'2025-26'!X18</f>
        <v>24</v>
      </c>
      <c r="Y18">
        <f>'2025-26'!Y18</f>
        <v>0</v>
      </c>
      <c r="Z18">
        <f>'2025-26'!Z18</f>
        <v>0</v>
      </c>
      <c r="AA18">
        <f>'2025-26'!AA18</f>
        <v>0.125</v>
      </c>
      <c r="AB18">
        <f>'2025-26'!AB18</f>
        <v>2.5</v>
      </c>
      <c r="AC18">
        <f>'2025-26'!AC18</f>
        <v>0</v>
      </c>
      <c r="AD18">
        <f>'2025-26'!AD18</f>
        <v>14.375</v>
      </c>
      <c r="AE18">
        <f>'2025-26'!AE18</f>
        <v>0</v>
      </c>
    </row>
    <row r="19" spans="1:31">
      <c r="A19" s="3">
        <v>34</v>
      </c>
      <c r="B19" t="s">
        <v>36</v>
      </c>
      <c r="C19">
        <f>'2025-26'!C19</f>
        <v>565</v>
      </c>
      <c r="D19">
        <f>'2025-26'!D19</f>
        <v>87</v>
      </c>
      <c r="E19">
        <f>'2025-26'!E19</f>
        <v>660</v>
      </c>
      <c r="F19">
        <f>'2025-26'!F19</f>
        <v>29</v>
      </c>
      <c r="G19" s="92">
        <f>Standard!J19</f>
        <v>18971.3315</v>
      </c>
      <c r="H19">
        <f>'2025-26'!H19</f>
        <v>0.5</v>
      </c>
      <c r="I19">
        <f>'2025-26'!I19</f>
        <v>234.8125</v>
      </c>
      <c r="J19">
        <f>'2025-26'!J19</f>
        <v>253.1875</v>
      </c>
      <c r="K19">
        <f>'2025-26'!K19</f>
        <v>21</v>
      </c>
      <c r="L19" s="92">
        <f>'Level 2'!T19</f>
        <v>1730</v>
      </c>
      <c r="M19" s="92">
        <f>'Level 3'!T19</f>
        <v>242</v>
      </c>
      <c r="N19" s="92">
        <f>ELL!T19</f>
        <v>4527</v>
      </c>
      <c r="O19" s="92">
        <f>Indigenous!T19</f>
        <v>2073</v>
      </c>
      <c r="P19">
        <f>'2025-26'!P19</f>
        <v>26</v>
      </c>
      <c r="Q19">
        <f>'2025-26'!Q19</f>
        <v>10</v>
      </c>
      <c r="R19">
        <f>'2025-26'!R19</f>
        <v>5</v>
      </c>
      <c r="S19">
        <f>'2025-26'!S19</f>
        <v>10</v>
      </c>
      <c r="T19">
        <f>'2025-26'!T19</f>
        <v>85</v>
      </c>
      <c r="U19">
        <f>'2025-26'!U19</f>
        <v>10</v>
      </c>
      <c r="V19">
        <f>'2025-26'!V19</f>
        <v>0</v>
      </c>
      <c r="W19">
        <f>'2025-26'!W19</f>
        <v>0</v>
      </c>
      <c r="X19">
        <f>'2025-26'!X19</f>
        <v>0</v>
      </c>
      <c r="Y19">
        <f>'2025-26'!Y19</f>
        <v>0</v>
      </c>
      <c r="Z19">
        <f>'2025-26'!Z19</f>
        <v>0</v>
      </c>
      <c r="AA19">
        <f>'2025-26'!AA19</f>
        <v>10</v>
      </c>
      <c r="AB19">
        <f>'2025-26'!AB19</f>
        <v>5</v>
      </c>
      <c r="AC19">
        <f>'2025-26'!AC19</f>
        <v>5</v>
      </c>
      <c r="AD19">
        <f>'2025-26'!AD19</f>
        <v>65</v>
      </c>
      <c r="AE19">
        <f>'2025-26'!AE19</f>
        <v>5</v>
      </c>
    </row>
    <row r="20" spans="1:31">
      <c r="A20" s="3">
        <v>35</v>
      </c>
      <c r="B20" t="s">
        <v>37</v>
      </c>
      <c r="C20">
        <f>'2025-26'!C20</f>
        <v>2666</v>
      </c>
      <c r="D20">
        <f>'2025-26'!D20</f>
        <v>325</v>
      </c>
      <c r="E20">
        <f>'2025-26'!E20</f>
        <v>877</v>
      </c>
      <c r="F20">
        <f>'2025-26'!F20</f>
        <v>1</v>
      </c>
      <c r="G20" s="92">
        <f>Standard!J20</f>
        <v>26746.7084</v>
      </c>
      <c r="H20">
        <f>'2025-26'!H20</f>
        <v>7.25</v>
      </c>
      <c r="I20">
        <f>'2025-26'!I20</f>
        <v>141</v>
      </c>
      <c r="J20">
        <f>'2025-26'!J20</f>
        <v>108.5</v>
      </c>
      <c r="K20">
        <f>'2025-26'!K20</f>
        <v>28</v>
      </c>
      <c r="L20" s="92">
        <f>'Level 2'!T20</f>
        <v>2424</v>
      </c>
      <c r="M20" s="92">
        <f>'Level 3'!T20</f>
        <v>452</v>
      </c>
      <c r="N20" s="92">
        <f>ELL!T20</f>
        <v>5411</v>
      </c>
      <c r="O20" s="92">
        <f>Indigenous!T20</f>
        <v>2046</v>
      </c>
      <c r="P20">
        <f>'2025-26'!P20</f>
        <v>20.5625</v>
      </c>
      <c r="Q20">
        <f>'2025-26'!Q20</f>
        <v>9</v>
      </c>
      <c r="R20">
        <f>'2025-26'!R20</f>
        <v>12</v>
      </c>
      <c r="S20">
        <f>'2025-26'!S20</f>
        <v>0</v>
      </c>
      <c r="T20">
        <f>'2025-26'!T20</f>
        <v>40</v>
      </c>
      <c r="U20">
        <f>'2025-26'!U20</f>
        <v>14</v>
      </c>
      <c r="V20">
        <f>'2025-26'!V20</f>
        <v>0</v>
      </c>
      <c r="W20">
        <f>'2025-26'!W20</f>
        <v>45</v>
      </c>
      <c r="X20">
        <f>'2025-26'!X20</f>
        <v>26</v>
      </c>
      <c r="Y20">
        <f>'2025-26'!Y20</f>
        <v>0</v>
      </c>
      <c r="Z20">
        <f>'2025-26'!Z20</f>
        <v>0</v>
      </c>
      <c r="AA20">
        <f>'2025-26'!AA20</f>
        <v>0</v>
      </c>
      <c r="AB20">
        <f>'2025-26'!AB20</f>
        <v>0</v>
      </c>
      <c r="AC20">
        <f>'2025-26'!AC20</f>
        <v>0</v>
      </c>
      <c r="AD20">
        <f>'2025-26'!AD20</f>
        <v>19</v>
      </c>
      <c r="AE20">
        <f>'2025-26'!AE20</f>
        <v>6</v>
      </c>
    </row>
    <row r="21" spans="1:31">
      <c r="A21" s="3">
        <v>36</v>
      </c>
      <c r="B21" t="s">
        <v>38</v>
      </c>
      <c r="C21">
        <f>'2025-26'!C21</f>
        <v>3839</v>
      </c>
      <c r="D21">
        <f>'2025-26'!D21</f>
        <v>2906</v>
      </c>
      <c r="E21">
        <f>'2025-26'!E21</f>
        <v>7015.5</v>
      </c>
      <c r="F21">
        <f>'2025-26'!F21</f>
        <v>137</v>
      </c>
      <c r="G21" s="92">
        <f>Standard!J21</f>
        <v>75485.667799999996</v>
      </c>
      <c r="H21">
        <f>'2025-26'!H21</f>
        <v>63.125</v>
      </c>
      <c r="I21">
        <f>'2025-26'!I21</f>
        <v>583</v>
      </c>
      <c r="J21">
        <f>'2025-26'!J21</f>
        <v>331.25</v>
      </c>
      <c r="K21">
        <f>'2025-26'!K21</f>
        <v>93</v>
      </c>
      <c r="L21" s="92">
        <f>'Level 2'!T21</f>
        <v>5934</v>
      </c>
      <c r="M21" s="92">
        <f>'Level 3'!T21</f>
        <v>771</v>
      </c>
      <c r="N21" s="92">
        <f>ELL!T21</f>
        <v>29223</v>
      </c>
      <c r="O21" s="92">
        <f>Indigenous!T21</f>
        <v>2894</v>
      </c>
      <c r="P21">
        <f>'2025-26'!P21</f>
        <v>380.125</v>
      </c>
      <c r="Q21">
        <f>'2025-26'!Q21</f>
        <v>54.881100000000004</v>
      </c>
      <c r="R21">
        <f>'2025-26'!R21</f>
        <v>177.77834999999999</v>
      </c>
      <c r="S21">
        <f>'2025-26'!S21</f>
        <v>40</v>
      </c>
      <c r="T21">
        <f>'2025-26'!T21</f>
        <v>140</v>
      </c>
      <c r="U21">
        <f>'2025-26'!U21</f>
        <v>13</v>
      </c>
      <c r="V21">
        <f>'2025-26'!V21</f>
        <v>0</v>
      </c>
      <c r="W21">
        <f>'2025-26'!W21</f>
        <v>60</v>
      </c>
      <c r="X21">
        <f>'2025-26'!X21</f>
        <v>12</v>
      </c>
      <c r="Y21">
        <f>'2025-26'!Y21</f>
        <v>23</v>
      </c>
      <c r="Z21">
        <f>'2025-26'!Z21</f>
        <v>15</v>
      </c>
      <c r="AA21">
        <f>'2025-26'!AA21</f>
        <v>53.715648000000002</v>
      </c>
      <c r="AB21">
        <f>'2025-26'!AB21</f>
        <v>213.333</v>
      </c>
      <c r="AC21">
        <f>'2025-26'!AC21</f>
        <v>11</v>
      </c>
      <c r="AD21">
        <f>'2025-26'!AD21</f>
        <v>75</v>
      </c>
      <c r="AE21">
        <f>'2025-26'!AE21</f>
        <v>12</v>
      </c>
    </row>
    <row r="22" spans="1:31">
      <c r="A22" s="3">
        <v>37</v>
      </c>
      <c r="B22" t="s">
        <v>39</v>
      </c>
      <c r="C22">
        <f>'2025-26'!C22</f>
        <v>902</v>
      </c>
      <c r="D22">
        <f>'2025-26'!D22</f>
        <v>137</v>
      </c>
      <c r="E22">
        <f>'2025-26'!E22</f>
        <v>720</v>
      </c>
      <c r="F22">
        <f>'2025-26'!F22</f>
        <v>0</v>
      </c>
      <c r="G22" s="92">
        <f>Standard!J22</f>
        <v>15207.204599999999</v>
      </c>
      <c r="H22">
        <f>'2025-26'!H22</f>
        <v>3.75</v>
      </c>
      <c r="I22">
        <f>'2025-26'!I22</f>
        <v>0</v>
      </c>
      <c r="J22">
        <f>'2025-26'!J22</f>
        <v>163</v>
      </c>
      <c r="K22">
        <f>'2025-26'!K22</f>
        <v>15</v>
      </c>
      <c r="L22" s="92">
        <f>'Level 2'!T22</f>
        <v>1048</v>
      </c>
      <c r="M22" s="92">
        <f>'Level 3'!T22</f>
        <v>191</v>
      </c>
      <c r="N22" s="92">
        <f>ELL!T22</f>
        <v>2492</v>
      </c>
      <c r="O22" s="92">
        <f>Indigenous!T22</f>
        <v>571</v>
      </c>
      <c r="P22">
        <f>'2025-26'!P22</f>
        <v>18.25</v>
      </c>
      <c r="Q22">
        <f>'2025-26'!Q22</f>
        <v>6</v>
      </c>
      <c r="R22">
        <f>'2025-26'!R22</f>
        <v>16.875</v>
      </c>
      <c r="S22">
        <f>'2025-26'!S22</f>
        <v>5</v>
      </c>
      <c r="T22">
        <f>'2025-26'!T22</f>
        <v>108.25</v>
      </c>
      <c r="U22">
        <f>'2025-26'!U22</f>
        <v>3.75</v>
      </c>
      <c r="V22">
        <f>'2025-26'!V22</f>
        <v>0</v>
      </c>
      <c r="W22">
        <f>'2025-26'!W22</f>
        <v>0</v>
      </c>
      <c r="X22">
        <f>'2025-26'!X22</f>
        <v>0</v>
      </c>
      <c r="Y22">
        <f>'2025-26'!Y22</f>
        <v>0</v>
      </c>
      <c r="Z22">
        <f>'2025-26'!Z22</f>
        <v>0</v>
      </c>
      <c r="AA22">
        <f>'2025-26'!AA22</f>
        <v>4.375</v>
      </c>
      <c r="AB22">
        <f>'2025-26'!AB22</f>
        <v>12.375</v>
      </c>
      <c r="AC22">
        <f>'2025-26'!AC22</f>
        <v>1</v>
      </c>
      <c r="AD22">
        <f>'2025-26'!AD22</f>
        <v>88.25</v>
      </c>
      <c r="AE22">
        <f>'2025-26'!AE22</f>
        <v>2</v>
      </c>
    </row>
    <row r="23" spans="1:31">
      <c r="A23" s="3">
        <v>38</v>
      </c>
      <c r="B23" t="s">
        <v>40</v>
      </c>
      <c r="C23">
        <f>'2025-26'!C23</f>
        <v>2900</v>
      </c>
      <c r="D23">
        <f>'2025-26'!D23</f>
        <v>2117</v>
      </c>
      <c r="E23">
        <f>'2025-26'!E23</f>
        <v>1517</v>
      </c>
      <c r="F23">
        <f>'2025-26'!F23</f>
        <v>0</v>
      </c>
      <c r="G23" s="92">
        <f>Standard!J23</f>
        <v>21397.853299999999</v>
      </c>
      <c r="H23">
        <f>'2025-26'!H23</f>
        <v>1.75</v>
      </c>
      <c r="I23">
        <f>'2025-26'!I23</f>
        <v>78</v>
      </c>
      <c r="J23">
        <f>'2025-26'!J23</f>
        <v>377.6875</v>
      </c>
      <c r="K23">
        <f>'2025-26'!K23</f>
        <v>18</v>
      </c>
      <c r="L23" s="92">
        <f>'Level 2'!T23</f>
        <v>1722</v>
      </c>
      <c r="M23" s="92">
        <f>'Level 3'!T23</f>
        <v>133</v>
      </c>
      <c r="N23" s="92">
        <f>ELL!T23</f>
        <v>8721</v>
      </c>
      <c r="O23" s="92">
        <f>Indigenous!T23</f>
        <v>222</v>
      </c>
      <c r="P23">
        <f>'2025-26'!P23</f>
        <v>14.8125</v>
      </c>
      <c r="Q23">
        <f>'2025-26'!Q23</f>
        <v>5</v>
      </c>
      <c r="R23">
        <f>'2025-26'!R23</f>
        <v>25</v>
      </c>
      <c r="S23">
        <f>'2025-26'!S23</f>
        <v>0</v>
      </c>
      <c r="T23">
        <f>'2025-26'!T23</f>
        <v>60.5</v>
      </c>
      <c r="U23">
        <f>'2025-26'!U23</f>
        <v>0.25</v>
      </c>
      <c r="V23">
        <f>'2025-26'!V23</f>
        <v>0</v>
      </c>
      <c r="W23">
        <f>'2025-26'!W23</f>
        <v>10</v>
      </c>
      <c r="X23">
        <f>'2025-26'!X23</f>
        <v>0</v>
      </c>
      <c r="Y23">
        <f>'2025-26'!Y23</f>
        <v>0</v>
      </c>
      <c r="Z23">
        <f>'2025-26'!Z23</f>
        <v>0</v>
      </c>
      <c r="AA23">
        <f>'2025-26'!AA23</f>
        <v>5</v>
      </c>
      <c r="AB23">
        <f>'2025-26'!AB23</f>
        <v>12</v>
      </c>
      <c r="AC23">
        <f>'2025-26'!AC23</f>
        <v>0</v>
      </c>
      <c r="AD23">
        <f>'2025-26'!AD23</f>
        <v>44</v>
      </c>
      <c r="AE23">
        <f>'2025-26'!AE23</f>
        <v>0</v>
      </c>
    </row>
    <row r="24" spans="1:31">
      <c r="A24" s="3">
        <v>39</v>
      </c>
      <c r="B24" t="s">
        <v>41</v>
      </c>
      <c r="C24">
        <f>'2025-26'!C24</f>
        <v>5546</v>
      </c>
      <c r="D24">
        <f>'2025-26'!D24</f>
        <v>1635</v>
      </c>
      <c r="E24">
        <f>'2025-26'!E24</f>
        <v>2685.5</v>
      </c>
      <c r="F24">
        <f>'2025-26'!F24</f>
        <v>30</v>
      </c>
      <c r="G24" s="92">
        <f>Standard!J24</f>
        <v>47570.344100000002</v>
      </c>
      <c r="H24">
        <f>'2025-26'!H24</f>
        <v>27.4375</v>
      </c>
      <c r="I24">
        <f>'2025-26'!I24</f>
        <v>339</v>
      </c>
      <c r="J24">
        <f>'2025-26'!J24</f>
        <v>424.6875</v>
      </c>
      <c r="K24">
        <f>'2025-26'!K24</f>
        <v>59</v>
      </c>
      <c r="L24" s="92">
        <f>'Level 2'!T24</f>
        <v>4141</v>
      </c>
      <c r="M24" s="92">
        <f>'Level 3'!T24</f>
        <v>445</v>
      </c>
      <c r="N24" s="92">
        <f>ELL!T24</f>
        <v>9918</v>
      </c>
      <c r="O24" s="92">
        <f>Indigenous!T24</f>
        <v>2043</v>
      </c>
      <c r="P24">
        <f>'2025-26'!P24</f>
        <v>54.375</v>
      </c>
      <c r="Q24">
        <f>'2025-26'!Q24</f>
        <v>28</v>
      </c>
      <c r="R24">
        <f>'2025-26'!R24</f>
        <v>60</v>
      </c>
      <c r="S24">
        <f>'2025-26'!S24</f>
        <v>10</v>
      </c>
      <c r="T24">
        <f>'2025-26'!T24</f>
        <v>200</v>
      </c>
      <c r="U24">
        <f>'2025-26'!U24</f>
        <v>8</v>
      </c>
      <c r="V24">
        <f>'2025-26'!V24</f>
        <v>0</v>
      </c>
      <c r="W24">
        <f>'2025-26'!W24</f>
        <v>100</v>
      </c>
      <c r="X24">
        <f>'2025-26'!X24</f>
        <v>0</v>
      </c>
      <c r="Y24">
        <f>'2025-26'!Y24</f>
        <v>25</v>
      </c>
      <c r="Z24">
        <f>'2025-26'!Z24</f>
        <v>20</v>
      </c>
      <c r="AA24">
        <f>'2025-26'!AA24</f>
        <v>20</v>
      </c>
      <c r="AB24">
        <f>'2025-26'!AB24</f>
        <v>40</v>
      </c>
      <c r="AC24">
        <f>'2025-26'!AC24</f>
        <v>10</v>
      </c>
      <c r="AD24">
        <f>'2025-26'!AD24</f>
        <v>125</v>
      </c>
      <c r="AE24">
        <f>'2025-26'!AE24</f>
        <v>5</v>
      </c>
    </row>
    <row r="25" spans="1:31">
      <c r="A25" s="3">
        <v>40</v>
      </c>
      <c r="B25" t="s">
        <v>42</v>
      </c>
      <c r="C25">
        <f>'2025-26'!C25</f>
        <v>669</v>
      </c>
      <c r="D25">
        <f>'2025-26'!D25</f>
        <v>266</v>
      </c>
      <c r="E25">
        <f>'2025-26'!E25</f>
        <v>489</v>
      </c>
      <c r="F25">
        <f>'2025-26'!F25</f>
        <v>0</v>
      </c>
      <c r="G25" s="92">
        <f>Standard!J25</f>
        <v>7502.7130999999999</v>
      </c>
      <c r="H25">
        <f>'2025-26'!H25</f>
        <v>8.5</v>
      </c>
      <c r="I25">
        <f>'2025-26'!I25</f>
        <v>109</v>
      </c>
      <c r="J25">
        <f>'2025-26'!J25</f>
        <v>147.3125</v>
      </c>
      <c r="K25">
        <f>'2025-26'!K25</f>
        <v>2</v>
      </c>
      <c r="L25" s="92">
        <f>'Level 2'!T25</f>
        <v>781</v>
      </c>
      <c r="M25" s="92">
        <f>'Level 3'!T25</f>
        <v>31</v>
      </c>
      <c r="N25" s="92">
        <f>ELL!T25</f>
        <v>2865</v>
      </c>
      <c r="O25" s="92">
        <f>Indigenous!T25</f>
        <v>267</v>
      </c>
      <c r="P25">
        <f>'2025-26'!P25</f>
        <v>26.625</v>
      </c>
      <c r="Q25">
        <f>'2025-26'!Q25</f>
        <v>0.5</v>
      </c>
      <c r="R25">
        <f>'2025-26'!R25</f>
        <v>23</v>
      </c>
      <c r="S25">
        <f>'2025-26'!S25</f>
        <v>0</v>
      </c>
      <c r="T25">
        <f>'2025-26'!T25</f>
        <v>35</v>
      </c>
      <c r="U25">
        <f>'2025-26'!U25</f>
        <v>15</v>
      </c>
      <c r="V25">
        <f>'2025-26'!V25</f>
        <v>0</v>
      </c>
      <c r="W25">
        <f>'2025-26'!W25</f>
        <v>3</v>
      </c>
      <c r="X25">
        <f>'2025-26'!X25</f>
        <v>1</v>
      </c>
      <c r="Y25">
        <f>'2025-26'!Y25</f>
        <v>25</v>
      </c>
      <c r="Z25">
        <f>'2025-26'!Z25</f>
        <v>25</v>
      </c>
      <c r="AA25">
        <f>'2025-26'!AA25</f>
        <v>0</v>
      </c>
      <c r="AB25">
        <f>'2025-26'!AB25</f>
        <v>22</v>
      </c>
      <c r="AC25">
        <f>'2025-26'!AC25</f>
        <v>0</v>
      </c>
      <c r="AD25">
        <f>'2025-26'!AD25</f>
        <v>20</v>
      </c>
      <c r="AE25">
        <f>'2025-26'!AE25</f>
        <v>8</v>
      </c>
    </row>
    <row r="26" spans="1:31">
      <c r="A26" s="3">
        <v>41</v>
      </c>
      <c r="B26" t="s">
        <v>43</v>
      </c>
      <c r="C26">
        <f>'2025-26'!C26</f>
        <v>5478</v>
      </c>
      <c r="D26">
        <f>'2025-26'!D26</f>
        <v>632</v>
      </c>
      <c r="E26">
        <f>'2025-26'!E26</f>
        <v>2313</v>
      </c>
      <c r="F26">
        <f>'2025-26'!F26</f>
        <v>16</v>
      </c>
      <c r="G26" s="92">
        <f>Standard!J26</f>
        <v>26348.998299999999</v>
      </c>
      <c r="H26">
        <f>'2025-26'!H26</f>
        <v>1.875</v>
      </c>
      <c r="I26">
        <f>'2025-26'!I26</f>
        <v>108</v>
      </c>
      <c r="J26">
        <f>'2025-26'!J26</f>
        <v>219.125</v>
      </c>
      <c r="K26">
        <f>'2025-26'!K26</f>
        <v>34</v>
      </c>
      <c r="L26" s="92">
        <f>'Level 2'!T26</f>
        <v>2174</v>
      </c>
      <c r="M26" s="92">
        <f>'Level 3'!T26</f>
        <v>157</v>
      </c>
      <c r="N26" s="92">
        <f>ELL!T26</f>
        <v>10203</v>
      </c>
      <c r="O26" s="92">
        <f>Indigenous!T26</f>
        <v>628</v>
      </c>
      <c r="P26">
        <f>'2025-26'!P26</f>
        <v>18.6875</v>
      </c>
      <c r="Q26">
        <f>'2025-26'!Q26</f>
        <v>6.25</v>
      </c>
      <c r="R26">
        <f>'2025-26'!R26</f>
        <v>20.25</v>
      </c>
      <c r="S26">
        <f>'2025-26'!S26</f>
        <v>3</v>
      </c>
      <c r="T26">
        <f>'2025-26'!T26</f>
        <v>60</v>
      </c>
      <c r="U26">
        <f>'2025-26'!U26</f>
        <v>3</v>
      </c>
      <c r="V26">
        <f>'2025-26'!V26</f>
        <v>0</v>
      </c>
      <c r="W26">
        <f>'2025-26'!W26</f>
        <v>10</v>
      </c>
      <c r="X26">
        <f>'2025-26'!X26</f>
        <v>0</v>
      </c>
      <c r="Y26">
        <f>'2025-26'!Y26</f>
        <v>30</v>
      </c>
      <c r="Z26">
        <f>'2025-26'!Z26</f>
        <v>28</v>
      </c>
      <c r="AA26">
        <f>'2025-26'!AA26</f>
        <v>7.125</v>
      </c>
      <c r="AB26">
        <f>'2025-26'!AB26</f>
        <v>21.125</v>
      </c>
      <c r="AC26">
        <f>'2025-26'!AC26</f>
        <v>1</v>
      </c>
      <c r="AD26">
        <f>'2025-26'!AD26</f>
        <v>23</v>
      </c>
      <c r="AE26">
        <f>'2025-26'!AE26</f>
        <v>1</v>
      </c>
    </row>
    <row r="27" spans="1:31">
      <c r="A27" s="3">
        <v>42</v>
      </c>
      <c r="B27" t="s">
        <v>44</v>
      </c>
      <c r="C27">
        <f>'2025-26'!C27</f>
        <v>511</v>
      </c>
      <c r="D27">
        <f>'2025-26'!D27</f>
        <v>296</v>
      </c>
      <c r="E27">
        <f>'2025-26'!E27</f>
        <v>746</v>
      </c>
      <c r="F27">
        <f>'2025-26'!F27</f>
        <v>3</v>
      </c>
      <c r="G27" s="92">
        <f>Standard!J27</f>
        <v>15751.6152</v>
      </c>
      <c r="H27">
        <f>'2025-26'!H27</f>
        <v>5.25</v>
      </c>
      <c r="I27">
        <f>'2025-26'!I27</f>
        <v>273</v>
      </c>
      <c r="J27">
        <f>'2025-26'!J27</f>
        <v>11.875</v>
      </c>
      <c r="K27">
        <f>'2025-26'!K27</f>
        <v>13</v>
      </c>
      <c r="L27" s="92">
        <f>'Level 2'!T27</f>
        <v>1859</v>
      </c>
      <c r="M27" s="92">
        <f>'Level 3'!T27</f>
        <v>505</v>
      </c>
      <c r="N27" s="92">
        <f>ELL!T27</f>
        <v>3394</v>
      </c>
      <c r="O27" s="92">
        <f>Indigenous!T27</f>
        <v>1434</v>
      </c>
      <c r="P27">
        <f>'2025-26'!P27</f>
        <v>20.25</v>
      </c>
      <c r="Q27">
        <f>'2025-26'!Q27</f>
        <v>2</v>
      </c>
      <c r="R27">
        <f>'2025-26'!R27</f>
        <v>25</v>
      </c>
      <c r="S27">
        <f>'2025-26'!S27</f>
        <v>0</v>
      </c>
      <c r="T27">
        <f>'2025-26'!T27</f>
        <v>20</v>
      </c>
      <c r="U27">
        <f>'2025-26'!U27</f>
        <v>5</v>
      </c>
      <c r="V27">
        <f>'2025-26'!V27</f>
        <v>0</v>
      </c>
      <c r="W27">
        <f>'2025-26'!W27</f>
        <v>20</v>
      </c>
      <c r="X27">
        <f>'2025-26'!X27</f>
        <v>13</v>
      </c>
      <c r="Y27">
        <f>'2025-26'!Y27</f>
        <v>0</v>
      </c>
      <c r="Z27">
        <f>'2025-26'!Z27</f>
        <v>0</v>
      </c>
      <c r="AA27">
        <f>'2025-26'!AA27</f>
        <v>2</v>
      </c>
      <c r="AB27">
        <f>'2025-26'!AB27</f>
        <v>30</v>
      </c>
      <c r="AC27">
        <f>'2025-26'!AC27</f>
        <v>0</v>
      </c>
      <c r="AD27">
        <f>'2025-26'!AD27</f>
        <v>10</v>
      </c>
      <c r="AE27">
        <f>'2025-26'!AE27</f>
        <v>2</v>
      </c>
    </row>
    <row r="28" spans="1:31">
      <c r="A28" s="3">
        <v>43</v>
      </c>
      <c r="B28" t="s">
        <v>45</v>
      </c>
      <c r="C28">
        <f>'2025-26'!C28</f>
        <v>3505</v>
      </c>
      <c r="D28">
        <f>'2025-26'!D28</f>
        <v>571.5</v>
      </c>
      <c r="E28">
        <f>'2025-26'!E28</f>
        <v>1349</v>
      </c>
      <c r="F28">
        <f>'2025-26'!F28</f>
        <v>0</v>
      </c>
      <c r="G28" s="92">
        <f>Standard!J28</f>
        <v>30746.752</v>
      </c>
      <c r="H28">
        <f>'2025-26'!H28</f>
        <v>3.5625</v>
      </c>
      <c r="I28">
        <f>'2025-26'!I28</f>
        <v>284</v>
      </c>
      <c r="J28">
        <f>'2025-26'!J28</f>
        <v>262.3125</v>
      </c>
      <c r="K28">
        <f>'2025-26'!K28</f>
        <v>24</v>
      </c>
      <c r="L28" s="92">
        <f>'Level 2'!T28</f>
        <v>2362</v>
      </c>
      <c r="M28" s="92">
        <f>'Level 3'!T28</f>
        <v>325</v>
      </c>
      <c r="N28" s="92">
        <f>ELL!T28</f>
        <v>7820</v>
      </c>
      <c r="O28" s="92">
        <f>Indigenous!T28</f>
        <v>1238</v>
      </c>
      <c r="P28">
        <f>'2025-26'!P28</f>
        <v>73.406300000000002</v>
      </c>
      <c r="Q28">
        <f>'2025-26'!Q28</f>
        <v>7.5</v>
      </c>
      <c r="R28">
        <f>'2025-26'!R28</f>
        <v>65</v>
      </c>
      <c r="S28">
        <f>'2025-26'!S28</f>
        <v>0</v>
      </c>
      <c r="T28">
        <f>'2025-26'!T28</f>
        <v>360</v>
      </c>
      <c r="U28">
        <f>'2025-26'!U28</f>
        <v>3</v>
      </c>
      <c r="V28">
        <f>'2025-26'!V28</f>
        <v>0</v>
      </c>
      <c r="W28">
        <f>'2025-26'!W28</f>
        <v>10</v>
      </c>
      <c r="X28">
        <f>'2025-26'!X28</f>
        <v>0</v>
      </c>
      <c r="Y28">
        <f>'2025-26'!Y28</f>
        <v>10</v>
      </c>
      <c r="Z28">
        <f>'2025-26'!Z28</f>
        <v>10</v>
      </c>
      <c r="AA28">
        <f>'2025-26'!AA28</f>
        <v>10</v>
      </c>
      <c r="AB28">
        <f>'2025-26'!AB28</f>
        <v>45</v>
      </c>
      <c r="AC28">
        <f>'2025-26'!AC28</f>
        <v>0</v>
      </c>
      <c r="AD28">
        <f>'2025-26'!AD28</f>
        <v>50</v>
      </c>
      <c r="AE28">
        <f>'2025-26'!AE28</f>
        <v>2</v>
      </c>
    </row>
    <row r="29" spans="1:31">
      <c r="A29" s="3">
        <v>44</v>
      </c>
      <c r="B29" t="s">
        <v>46</v>
      </c>
      <c r="C29">
        <f>'2025-26'!C29</f>
        <v>334</v>
      </c>
      <c r="D29">
        <f>'2025-26'!D29</f>
        <v>126</v>
      </c>
      <c r="E29">
        <f>'2025-26'!E29</f>
        <v>707</v>
      </c>
      <c r="F29">
        <f>'2025-26'!F29</f>
        <v>11</v>
      </c>
      <c r="G29" s="92">
        <f>Standard!J29</f>
        <v>15973.481400000001</v>
      </c>
      <c r="H29">
        <f>'2025-26'!H29</f>
        <v>0.375</v>
      </c>
      <c r="I29">
        <f>'2025-26'!I29</f>
        <v>191</v>
      </c>
      <c r="J29">
        <f>'2025-26'!J29</f>
        <v>74.25</v>
      </c>
      <c r="K29">
        <f>'2025-26'!K29</f>
        <v>14</v>
      </c>
      <c r="L29" s="92">
        <f>'Level 2'!T29</f>
        <v>1225</v>
      </c>
      <c r="M29" s="92">
        <f>'Level 3'!T29</f>
        <v>202</v>
      </c>
      <c r="N29" s="92">
        <f>ELL!T29</f>
        <v>2490</v>
      </c>
      <c r="O29" s="92">
        <f>Indigenous!T29</f>
        <v>604</v>
      </c>
      <c r="P29">
        <f>'2025-26'!P29</f>
        <v>1.875</v>
      </c>
      <c r="Q29">
        <f>'2025-26'!Q29</f>
        <v>0</v>
      </c>
      <c r="R29">
        <f>'2025-26'!R29</f>
        <v>0.375</v>
      </c>
      <c r="S29">
        <f>'2025-26'!S29</f>
        <v>0</v>
      </c>
      <c r="T29">
        <f>'2025-26'!T29</f>
        <v>20</v>
      </c>
      <c r="U29">
        <f>'2025-26'!U29</f>
        <v>0</v>
      </c>
      <c r="V29">
        <f>'2025-26'!V29</f>
        <v>0</v>
      </c>
      <c r="W29">
        <f>'2025-26'!W29</f>
        <v>0</v>
      </c>
      <c r="X29">
        <f>'2025-26'!X29</f>
        <v>0</v>
      </c>
      <c r="Y29">
        <f>'2025-26'!Y29</f>
        <v>2</v>
      </c>
      <c r="Z29">
        <f>'2025-26'!Z29</f>
        <v>2</v>
      </c>
      <c r="AA29">
        <f>'2025-26'!AA29</f>
        <v>0</v>
      </c>
      <c r="AB29">
        <f>'2025-26'!AB29</f>
        <v>0</v>
      </c>
      <c r="AC29">
        <f>'2025-26'!AC29</f>
        <v>0</v>
      </c>
      <c r="AD29">
        <f>'2025-26'!AD29</f>
        <v>5</v>
      </c>
      <c r="AE29">
        <f>'2025-26'!AE29</f>
        <v>0</v>
      </c>
    </row>
    <row r="30" spans="1:31">
      <c r="A30" s="3">
        <v>45</v>
      </c>
      <c r="B30" t="s">
        <v>47</v>
      </c>
      <c r="C30">
        <f>'2025-26'!C30</f>
        <v>717</v>
      </c>
      <c r="D30">
        <f>'2025-26'!D30</f>
        <v>319</v>
      </c>
      <c r="E30">
        <f>'2025-26'!E30</f>
        <v>320</v>
      </c>
      <c r="F30">
        <f>'2025-26'!F30</f>
        <v>0</v>
      </c>
      <c r="G30" s="92">
        <f>Standard!J30</f>
        <v>6845.5039999999999</v>
      </c>
      <c r="H30">
        <f>'2025-26'!H30</f>
        <v>0</v>
      </c>
      <c r="I30">
        <f>'2025-26'!I30</f>
        <v>32</v>
      </c>
      <c r="J30">
        <f>'2025-26'!J30</f>
        <v>0</v>
      </c>
      <c r="K30">
        <f>'2025-26'!K30</f>
        <v>8</v>
      </c>
      <c r="L30" s="92">
        <f>'Level 2'!T30</f>
        <v>342</v>
      </c>
      <c r="M30" s="92">
        <f>'Level 3'!T30</f>
        <v>47</v>
      </c>
      <c r="N30" s="92">
        <f>ELL!T30</f>
        <v>1703</v>
      </c>
      <c r="O30" s="92">
        <f>Indigenous!T30</f>
        <v>126</v>
      </c>
      <c r="P30">
        <f>'2025-26'!P30</f>
        <v>0</v>
      </c>
      <c r="Q30">
        <f>'2025-26'!Q30</f>
        <v>0</v>
      </c>
      <c r="R30">
        <f>'2025-26'!R30</f>
        <v>0</v>
      </c>
      <c r="S30">
        <f>'2025-26'!S30</f>
        <v>0</v>
      </c>
      <c r="T30">
        <f>'2025-26'!T30</f>
        <v>0</v>
      </c>
      <c r="U30">
        <f>'2025-26'!U30</f>
        <v>0</v>
      </c>
      <c r="V30">
        <f>'2025-26'!V30</f>
        <v>0</v>
      </c>
      <c r="W30">
        <f>'2025-26'!W30</f>
        <v>6</v>
      </c>
      <c r="X30">
        <f>'2025-26'!X30</f>
        <v>2</v>
      </c>
      <c r="Y30">
        <f>'2025-26'!Y30</f>
        <v>0</v>
      </c>
      <c r="Z30">
        <f>'2025-26'!Z30</f>
        <v>0</v>
      </c>
      <c r="AA30">
        <f>'2025-26'!AA30</f>
        <v>0</v>
      </c>
      <c r="AB30">
        <f>'2025-26'!AB30</f>
        <v>0</v>
      </c>
      <c r="AC30">
        <f>'2025-26'!AC30</f>
        <v>0</v>
      </c>
      <c r="AD30">
        <f>'2025-26'!AD30</f>
        <v>0</v>
      </c>
      <c r="AE30">
        <f>'2025-26'!AE30</f>
        <v>0</v>
      </c>
    </row>
    <row r="31" spans="1:31">
      <c r="A31" s="3">
        <v>46</v>
      </c>
      <c r="B31" t="s">
        <v>48</v>
      </c>
      <c r="C31">
        <f>'2025-26'!C31</f>
        <v>0</v>
      </c>
      <c r="D31">
        <f>'2025-26'!D31</f>
        <v>0</v>
      </c>
      <c r="E31">
        <f>'2025-26'!E31</f>
        <v>0</v>
      </c>
      <c r="F31">
        <f>'2025-26'!F31</f>
        <v>0</v>
      </c>
      <c r="G31" s="92">
        <f>Standard!J31</f>
        <v>3185.9663999999998</v>
      </c>
      <c r="H31">
        <f>'2025-26'!H31</f>
        <v>0.5</v>
      </c>
      <c r="I31">
        <f>'2025-26'!I31</f>
        <v>127</v>
      </c>
      <c r="J31">
        <f>'2025-26'!J31</f>
        <v>60.875</v>
      </c>
      <c r="K31">
        <f>'2025-26'!K31</f>
        <v>8</v>
      </c>
      <c r="L31" s="92">
        <f>'Level 2'!T31</f>
        <v>338</v>
      </c>
      <c r="M31" s="92">
        <f>'Level 3'!T31</f>
        <v>347</v>
      </c>
      <c r="N31" s="92">
        <f>ELL!T31</f>
        <v>155</v>
      </c>
      <c r="O31" s="92">
        <f>Indigenous!T31</f>
        <v>675</v>
      </c>
      <c r="P31">
        <f>'2025-26'!P31</f>
        <v>1.625</v>
      </c>
      <c r="Q31">
        <f>'2025-26'!Q31</f>
        <v>0</v>
      </c>
      <c r="R31">
        <f>'2025-26'!R31</f>
        <v>0</v>
      </c>
      <c r="S31">
        <f>'2025-26'!S31</f>
        <v>0</v>
      </c>
      <c r="T31">
        <f>'2025-26'!T31</f>
        <v>12</v>
      </c>
      <c r="U31">
        <f>'2025-26'!U31</f>
        <v>0</v>
      </c>
      <c r="V31">
        <f>'2025-26'!V31</f>
        <v>0</v>
      </c>
      <c r="W31">
        <f>'2025-26'!W31</f>
        <v>0</v>
      </c>
      <c r="X31">
        <f>'2025-26'!X31</f>
        <v>0</v>
      </c>
      <c r="Y31">
        <f>'2025-26'!Y31</f>
        <v>0</v>
      </c>
      <c r="Z31">
        <f>'2025-26'!Z31</f>
        <v>0</v>
      </c>
      <c r="AA31">
        <f>'2025-26'!AA31</f>
        <v>0</v>
      </c>
      <c r="AB31">
        <f>'2025-26'!AB31</f>
        <v>0</v>
      </c>
      <c r="AC31">
        <f>'2025-26'!AC31</f>
        <v>0</v>
      </c>
      <c r="AD31">
        <f>'2025-26'!AD31</f>
        <v>8</v>
      </c>
      <c r="AE31">
        <f>'2025-26'!AE31</f>
        <v>0</v>
      </c>
    </row>
    <row r="32" spans="1:31">
      <c r="A32" s="3">
        <v>47</v>
      </c>
      <c r="B32" t="s">
        <v>49</v>
      </c>
      <c r="C32">
        <f>'2025-26'!C32</f>
        <v>85</v>
      </c>
      <c r="D32">
        <f>'2025-26'!D32</f>
        <v>10</v>
      </c>
      <c r="E32">
        <f>'2025-26'!E32</f>
        <v>14</v>
      </c>
      <c r="F32">
        <f>'2025-26'!F32</f>
        <v>20</v>
      </c>
      <c r="G32" s="92">
        <f>Standard!J32</f>
        <v>1990.7396000000001</v>
      </c>
      <c r="H32">
        <f>'2025-26'!H32</f>
        <v>0</v>
      </c>
      <c r="I32">
        <f>'2025-26'!I32</f>
        <v>16</v>
      </c>
      <c r="J32">
        <f>'2025-26'!J32</f>
        <v>991.875</v>
      </c>
      <c r="K32">
        <f>'2025-26'!K32</f>
        <v>7</v>
      </c>
      <c r="L32" s="92">
        <f>'Level 2'!T32</f>
        <v>477</v>
      </c>
      <c r="M32" s="92">
        <f>'Level 3'!T32</f>
        <v>172</v>
      </c>
      <c r="N32" s="92">
        <f>ELL!T32</f>
        <v>33</v>
      </c>
      <c r="O32" s="92">
        <f>Indigenous!T32</f>
        <v>741</v>
      </c>
      <c r="P32">
        <f>'2025-26'!P32</f>
        <v>3.5</v>
      </c>
      <c r="Q32">
        <f>'2025-26'!Q32</f>
        <v>0</v>
      </c>
      <c r="R32">
        <f>'2025-26'!R32</f>
        <v>0</v>
      </c>
      <c r="S32">
        <f>'2025-26'!S32</f>
        <v>30</v>
      </c>
      <c r="T32">
        <f>'2025-26'!T32</f>
        <v>40</v>
      </c>
      <c r="U32">
        <f>'2025-26'!U32</f>
        <v>0</v>
      </c>
      <c r="V32">
        <f>'2025-26'!V32</f>
        <v>0</v>
      </c>
      <c r="W32">
        <f>'2025-26'!W32</f>
        <v>5</v>
      </c>
      <c r="X32">
        <f>'2025-26'!X32</f>
        <v>5</v>
      </c>
      <c r="Y32">
        <f>'2025-26'!Y32</f>
        <v>0</v>
      </c>
      <c r="Z32">
        <f>'2025-26'!Z32</f>
        <v>0</v>
      </c>
      <c r="AA32">
        <f>'2025-26'!AA32</f>
        <v>0</v>
      </c>
      <c r="AB32">
        <f>'2025-26'!AB32</f>
        <v>0</v>
      </c>
      <c r="AC32">
        <f>'2025-26'!AC32</f>
        <v>0</v>
      </c>
      <c r="AD32">
        <f>'2025-26'!AD32</f>
        <v>10</v>
      </c>
      <c r="AE32">
        <f>'2025-26'!AE32</f>
        <v>0</v>
      </c>
    </row>
    <row r="33" spans="1:31">
      <c r="A33" s="3">
        <v>48</v>
      </c>
      <c r="B33" t="s">
        <v>50</v>
      </c>
      <c r="C33">
        <f>'2025-26'!C33</f>
        <v>0</v>
      </c>
      <c r="D33">
        <f>'2025-26'!D33</f>
        <v>0</v>
      </c>
      <c r="E33">
        <f>'2025-26'!E33</f>
        <v>0</v>
      </c>
      <c r="F33">
        <f>'2025-26'!F33</f>
        <v>0</v>
      </c>
      <c r="G33" s="92">
        <f>Standard!J33</f>
        <v>4943.7438000000002</v>
      </c>
      <c r="H33">
        <f>'2025-26'!H33</f>
        <v>0</v>
      </c>
      <c r="I33">
        <f>'2025-26'!I33</f>
        <v>25</v>
      </c>
      <c r="J33">
        <f>'2025-26'!J33</f>
        <v>12.6875</v>
      </c>
      <c r="K33">
        <f>'2025-26'!K33</f>
        <v>0</v>
      </c>
      <c r="L33" s="92">
        <f>'Level 2'!T33</f>
        <v>492</v>
      </c>
      <c r="M33" s="92">
        <f>'Level 3'!T33</f>
        <v>313</v>
      </c>
      <c r="N33" s="92">
        <f>ELL!T33</f>
        <v>422</v>
      </c>
      <c r="O33" s="92">
        <f>Indigenous!T33</f>
        <v>517</v>
      </c>
      <c r="P33">
        <f>'2025-26'!P33</f>
        <v>0.625</v>
      </c>
      <c r="Q33">
        <f>'2025-26'!Q33</f>
        <v>0</v>
      </c>
      <c r="R33">
        <f>'2025-26'!R33</f>
        <v>0</v>
      </c>
      <c r="S33">
        <f>'2025-26'!S33</f>
        <v>0</v>
      </c>
      <c r="T33">
        <f>'2025-26'!T33</f>
        <v>32.436999999999998</v>
      </c>
      <c r="U33">
        <f>'2025-26'!U33</f>
        <v>0</v>
      </c>
      <c r="V33">
        <f>'2025-26'!V33</f>
        <v>0</v>
      </c>
      <c r="W33">
        <f>'2025-26'!W33</f>
        <v>0</v>
      </c>
      <c r="X33">
        <f>'2025-26'!X33</f>
        <v>0</v>
      </c>
      <c r="Y33">
        <f>'2025-26'!Y33</f>
        <v>0</v>
      </c>
      <c r="Z33">
        <f>'2025-26'!Z33</f>
        <v>0</v>
      </c>
      <c r="AA33">
        <f>'2025-26'!AA33</f>
        <v>0</v>
      </c>
      <c r="AB33">
        <f>'2025-26'!AB33</f>
        <v>0</v>
      </c>
      <c r="AC33">
        <f>'2025-26'!AC33</f>
        <v>0</v>
      </c>
      <c r="AD33">
        <f>'2025-26'!AD33</f>
        <v>17.25</v>
      </c>
      <c r="AE33">
        <f>'2025-26'!AE33</f>
        <v>0</v>
      </c>
    </row>
    <row r="34" spans="1:31">
      <c r="A34" s="3">
        <v>49</v>
      </c>
      <c r="B34" t="s">
        <v>51</v>
      </c>
      <c r="C34">
        <f>'2025-26'!C34</f>
        <v>0</v>
      </c>
      <c r="D34">
        <f>'2025-26'!D34</f>
        <v>0</v>
      </c>
      <c r="E34">
        <f>'2025-26'!E34</f>
        <v>0</v>
      </c>
      <c r="F34">
        <f>'2025-26'!F34</f>
        <v>0</v>
      </c>
      <c r="G34" s="92">
        <f>Standard!J34</f>
        <v>190.98</v>
      </c>
      <c r="H34">
        <f>'2025-26'!H34</f>
        <v>0</v>
      </c>
      <c r="I34">
        <f>'2025-26'!I34</f>
        <v>0</v>
      </c>
      <c r="J34">
        <f>'2025-26'!J34</f>
        <v>0</v>
      </c>
      <c r="K34">
        <f>'2025-26'!K34</f>
        <v>0</v>
      </c>
      <c r="L34" s="92">
        <f>'Level 2'!T34</f>
        <v>12</v>
      </c>
      <c r="M34" s="92">
        <f>'Level 3'!T34</f>
        <v>1</v>
      </c>
      <c r="N34" s="92">
        <f>ELL!T34</f>
        <v>0</v>
      </c>
      <c r="O34" s="92">
        <f>Indigenous!T34</f>
        <v>104</v>
      </c>
      <c r="P34">
        <f>'2025-26'!P34</f>
        <v>0</v>
      </c>
      <c r="Q34">
        <f>'2025-26'!Q34</f>
        <v>0</v>
      </c>
      <c r="R34">
        <f>'2025-26'!R34</f>
        <v>0</v>
      </c>
      <c r="S34">
        <f>'2025-26'!S34</f>
        <v>0</v>
      </c>
      <c r="T34">
        <f>'2025-26'!T34</f>
        <v>0</v>
      </c>
      <c r="U34">
        <f>'2025-26'!U34</f>
        <v>0</v>
      </c>
      <c r="V34">
        <f>'2025-26'!V34</f>
        <v>0</v>
      </c>
      <c r="W34">
        <f>'2025-26'!W34</f>
        <v>0</v>
      </c>
      <c r="X34">
        <f>'2025-26'!X34</f>
        <v>0</v>
      </c>
      <c r="Y34">
        <f>'2025-26'!Y34</f>
        <v>0</v>
      </c>
      <c r="Z34">
        <f>'2025-26'!Z34</f>
        <v>0</v>
      </c>
      <c r="AA34">
        <f>'2025-26'!AA34</f>
        <v>0</v>
      </c>
      <c r="AB34">
        <f>'2025-26'!AB34</f>
        <v>0</v>
      </c>
      <c r="AC34">
        <f>'2025-26'!AC34</f>
        <v>0</v>
      </c>
      <c r="AD34">
        <f>'2025-26'!AD34</f>
        <v>0</v>
      </c>
      <c r="AE34">
        <f>'2025-26'!AE34</f>
        <v>0</v>
      </c>
    </row>
    <row r="35" spans="1:31">
      <c r="A35" s="3">
        <v>50</v>
      </c>
      <c r="B35" t="s">
        <v>52</v>
      </c>
      <c r="C35">
        <f>'2025-26'!C35</f>
        <v>0</v>
      </c>
      <c r="D35">
        <f>'2025-26'!D35</f>
        <v>0</v>
      </c>
      <c r="E35">
        <f>'2025-26'!E35</f>
        <v>0</v>
      </c>
      <c r="F35">
        <f>'2025-26'!F35</f>
        <v>0</v>
      </c>
      <c r="G35" s="92">
        <f>Standard!J35</f>
        <v>445.90140000000002</v>
      </c>
      <c r="H35">
        <f>'2025-26'!H35</f>
        <v>0</v>
      </c>
      <c r="I35">
        <f>'2025-26'!I35</f>
        <v>0</v>
      </c>
      <c r="J35">
        <f>'2025-26'!J35</f>
        <v>0</v>
      </c>
      <c r="K35">
        <f>'2025-26'!K35</f>
        <v>1</v>
      </c>
      <c r="L35" s="92">
        <f>'Level 2'!T35</f>
        <v>62</v>
      </c>
      <c r="M35" s="92">
        <f>'Level 3'!T35</f>
        <v>9</v>
      </c>
      <c r="N35" s="92">
        <f>ELL!T35</f>
        <v>114</v>
      </c>
      <c r="O35" s="92">
        <f>Indigenous!T35</f>
        <v>330</v>
      </c>
      <c r="P35">
        <f>'2025-26'!P35</f>
        <v>0</v>
      </c>
      <c r="Q35">
        <f>'2025-26'!Q35</f>
        <v>0</v>
      </c>
      <c r="R35">
        <f>'2025-26'!R35</f>
        <v>0</v>
      </c>
      <c r="S35">
        <f>'2025-26'!S35</f>
        <v>0</v>
      </c>
      <c r="T35">
        <f>'2025-26'!T35</f>
        <v>0</v>
      </c>
      <c r="U35">
        <f>'2025-26'!U35</f>
        <v>0</v>
      </c>
      <c r="V35">
        <f>'2025-26'!V35</f>
        <v>0</v>
      </c>
      <c r="W35">
        <f>'2025-26'!W35</f>
        <v>0</v>
      </c>
      <c r="X35">
        <f>'2025-26'!X35</f>
        <v>0</v>
      </c>
      <c r="Y35">
        <f>'2025-26'!Y35</f>
        <v>0</v>
      </c>
      <c r="Z35">
        <f>'2025-26'!Z35</f>
        <v>0</v>
      </c>
      <c r="AA35">
        <f>'2025-26'!AA35</f>
        <v>0</v>
      </c>
      <c r="AB35">
        <f>'2025-26'!AB35</f>
        <v>0</v>
      </c>
      <c r="AC35">
        <f>'2025-26'!AC35</f>
        <v>0</v>
      </c>
      <c r="AD35">
        <f>'2025-26'!AD35</f>
        <v>0</v>
      </c>
      <c r="AE35">
        <f>'2025-26'!AE35</f>
        <v>0</v>
      </c>
    </row>
    <row r="36" spans="1:31">
      <c r="A36" s="3">
        <v>51</v>
      </c>
      <c r="B36" t="s">
        <v>53</v>
      </c>
      <c r="C36">
        <f>'2025-26'!C36</f>
        <v>0</v>
      </c>
      <c r="D36">
        <f>'2025-26'!D36</f>
        <v>0</v>
      </c>
      <c r="E36">
        <f>'2025-26'!E36</f>
        <v>0</v>
      </c>
      <c r="F36">
        <f>'2025-26'!F36</f>
        <v>0</v>
      </c>
      <c r="G36" s="92">
        <f>Standard!J36</f>
        <v>1227.6682000000001</v>
      </c>
      <c r="H36">
        <f>'2025-26'!H36</f>
        <v>0</v>
      </c>
      <c r="I36">
        <f>'2025-26'!I36</f>
        <v>20</v>
      </c>
      <c r="J36">
        <f>'2025-26'!J36</f>
        <v>0</v>
      </c>
      <c r="K36">
        <f>'2025-26'!K36</f>
        <v>1</v>
      </c>
      <c r="L36" s="92">
        <f>'Level 2'!T36</f>
        <v>121</v>
      </c>
      <c r="M36" s="92">
        <f>'Level 3'!T36</f>
        <v>14</v>
      </c>
      <c r="N36" s="92">
        <f>ELL!T36</f>
        <v>49</v>
      </c>
      <c r="O36" s="92">
        <f>Indigenous!T36</f>
        <v>371</v>
      </c>
      <c r="P36">
        <f>'2025-26'!P36</f>
        <v>1.875</v>
      </c>
      <c r="Q36">
        <f>'2025-26'!Q36</f>
        <v>0</v>
      </c>
      <c r="R36">
        <f>'2025-26'!R36</f>
        <v>0</v>
      </c>
      <c r="S36">
        <f>'2025-26'!S36</f>
        <v>0</v>
      </c>
      <c r="T36">
        <f>'2025-26'!T36</f>
        <v>0</v>
      </c>
      <c r="U36">
        <f>'2025-26'!U36</f>
        <v>0</v>
      </c>
      <c r="V36">
        <f>'2025-26'!V36</f>
        <v>0</v>
      </c>
      <c r="W36">
        <f>'2025-26'!W36</f>
        <v>0</v>
      </c>
      <c r="X36">
        <f>'2025-26'!X36</f>
        <v>0</v>
      </c>
      <c r="Y36">
        <f>'2025-26'!Y36</f>
        <v>0</v>
      </c>
      <c r="Z36">
        <f>'2025-26'!Z36</f>
        <v>0</v>
      </c>
      <c r="AA36">
        <f>'2025-26'!AA36</f>
        <v>0</v>
      </c>
      <c r="AB36">
        <f>'2025-26'!AB36</f>
        <v>0</v>
      </c>
      <c r="AC36">
        <f>'2025-26'!AC36</f>
        <v>0</v>
      </c>
      <c r="AD36">
        <f>'2025-26'!AD36</f>
        <v>0</v>
      </c>
      <c r="AE36">
        <f>'2025-26'!AE36</f>
        <v>0</v>
      </c>
    </row>
    <row r="37" spans="1:31">
      <c r="A37" s="3">
        <v>52</v>
      </c>
      <c r="B37" t="s">
        <v>54</v>
      </c>
      <c r="C37">
        <f>'2025-26'!C37</f>
        <v>0</v>
      </c>
      <c r="D37">
        <f>'2025-26'!D37</f>
        <v>0</v>
      </c>
      <c r="E37">
        <f>'2025-26'!E37</f>
        <v>0</v>
      </c>
      <c r="F37">
        <f>'2025-26'!F37</f>
        <v>0</v>
      </c>
      <c r="G37" s="92">
        <f>Standard!J37</f>
        <v>1628.6027999999999</v>
      </c>
      <c r="H37">
        <f>'2025-26'!H37</f>
        <v>0</v>
      </c>
      <c r="I37">
        <f>'2025-26'!I37</f>
        <v>37</v>
      </c>
      <c r="J37">
        <f>'2025-26'!J37</f>
        <v>0</v>
      </c>
      <c r="K37">
        <f>'2025-26'!K37</f>
        <v>3</v>
      </c>
      <c r="L37" s="92">
        <f>'Level 2'!T37</f>
        <v>151</v>
      </c>
      <c r="M37" s="92">
        <f>'Level 3'!T37</f>
        <v>29</v>
      </c>
      <c r="N37" s="92">
        <f>ELL!T37</f>
        <v>107</v>
      </c>
      <c r="O37" s="92">
        <f>Indigenous!T37</f>
        <v>1100</v>
      </c>
      <c r="P37">
        <f>'2025-26'!P37</f>
        <v>1.875</v>
      </c>
      <c r="Q37">
        <f>'2025-26'!Q37</f>
        <v>0</v>
      </c>
      <c r="R37">
        <f>'2025-26'!R37</f>
        <v>0</v>
      </c>
      <c r="S37">
        <f>'2025-26'!S37</f>
        <v>0</v>
      </c>
      <c r="T37">
        <f>'2025-26'!T37</f>
        <v>0</v>
      </c>
      <c r="U37">
        <f>'2025-26'!U37</f>
        <v>0</v>
      </c>
      <c r="V37">
        <f>'2025-26'!V37</f>
        <v>0</v>
      </c>
      <c r="W37">
        <f>'2025-26'!W37</f>
        <v>0</v>
      </c>
      <c r="X37">
        <f>'2025-26'!X37</f>
        <v>0</v>
      </c>
      <c r="Y37">
        <f>'2025-26'!Y37</f>
        <v>1</v>
      </c>
      <c r="Z37">
        <f>'2025-26'!Z37</f>
        <v>0</v>
      </c>
      <c r="AA37">
        <f>'2025-26'!AA37</f>
        <v>0</v>
      </c>
      <c r="AB37">
        <f>'2025-26'!AB37</f>
        <v>0</v>
      </c>
      <c r="AC37">
        <f>'2025-26'!AC37</f>
        <v>0</v>
      </c>
      <c r="AD37">
        <f>'2025-26'!AD37</f>
        <v>0</v>
      </c>
      <c r="AE37">
        <f>'2025-26'!AE37</f>
        <v>0</v>
      </c>
    </row>
    <row r="38" spans="1:31">
      <c r="A38" s="3">
        <v>53</v>
      </c>
      <c r="B38" t="s">
        <v>55</v>
      </c>
      <c r="C38">
        <f>'2025-26'!C38</f>
        <v>194</v>
      </c>
      <c r="D38">
        <f>'2025-26'!D38</f>
        <v>0</v>
      </c>
      <c r="E38">
        <f>'2025-26'!E38</f>
        <v>0</v>
      </c>
      <c r="F38">
        <f>'2025-26'!F38</f>
        <v>0</v>
      </c>
      <c r="G38" s="92">
        <f>Standard!J38</f>
        <v>2110.4904000000001</v>
      </c>
      <c r="H38">
        <f>'2025-26'!H38</f>
        <v>0</v>
      </c>
      <c r="I38">
        <f>'2025-26'!I38</f>
        <v>19</v>
      </c>
      <c r="J38">
        <f>'2025-26'!J38</f>
        <v>36.6875</v>
      </c>
      <c r="K38">
        <f>'2025-26'!K38</f>
        <v>1</v>
      </c>
      <c r="L38" s="92">
        <f>'Level 2'!T38</f>
        <v>246</v>
      </c>
      <c r="M38" s="92">
        <f>'Level 3'!T38</f>
        <v>82</v>
      </c>
      <c r="N38" s="92">
        <f>ELL!T38</f>
        <v>165</v>
      </c>
      <c r="O38" s="92">
        <f>Indigenous!T38</f>
        <v>485</v>
      </c>
      <c r="P38">
        <f>'2025-26'!P38</f>
        <v>6.375</v>
      </c>
      <c r="Q38">
        <f>'2025-26'!Q38</f>
        <v>0</v>
      </c>
      <c r="R38">
        <f>'2025-26'!R38</f>
        <v>1.75</v>
      </c>
      <c r="S38">
        <f>'2025-26'!S38</f>
        <v>0</v>
      </c>
      <c r="T38">
        <f>'2025-26'!T38</f>
        <v>12</v>
      </c>
      <c r="U38">
        <f>'2025-26'!U38</f>
        <v>2</v>
      </c>
      <c r="V38">
        <f>'2025-26'!V38</f>
        <v>0</v>
      </c>
      <c r="W38">
        <f>'2025-26'!W38</f>
        <v>5</v>
      </c>
      <c r="X38">
        <f>'2025-26'!X38</f>
        <v>5</v>
      </c>
      <c r="Y38">
        <f>'2025-26'!Y38</f>
        <v>0</v>
      </c>
      <c r="Z38">
        <f>'2025-26'!Z38</f>
        <v>0</v>
      </c>
      <c r="AA38">
        <f>'2025-26'!AA38</f>
        <v>0</v>
      </c>
      <c r="AB38">
        <f>'2025-26'!AB38</f>
        <v>2</v>
      </c>
      <c r="AC38">
        <f>'2025-26'!AC38</f>
        <v>0</v>
      </c>
      <c r="AD38">
        <f>'2025-26'!AD38</f>
        <v>1</v>
      </c>
      <c r="AE38">
        <f>'2025-26'!AE38</f>
        <v>0</v>
      </c>
    </row>
    <row r="39" spans="1:31">
      <c r="A39" s="3">
        <v>54</v>
      </c>
      <c r="B39" t="s">
        <v>56</v>
      </c>
      <c r="C39">
        <f>'2025-26'!C39</f>
        <v>0</v>
      </c>
      <c r="D39">
        <f>'2025-26'!D39</f>
        <v>0</v>
      </c>
      <c r="E39">
        <f>'2025-26'!E39</f>
        <v>0</v>
      </c>
      <c r="F39">
        <f>'2025-26'!F39</f>
        <v>8</v>
      </c>
      <c r="G39" s="92">
        <f>Standard!J39</f>
        <v>1604.9703</v>
      </c>
      <c r="H39">
        <f>'2025-26'!H39</f>
        <v>0</v>
      </c>
      <c r="I39">
        <f>'2025-26'!I39</f>
        <v>32</v>
      </c>
      <c r="J39">
        <f>'2025-26'!J39</f>
        <v>16.875</v>
      </c>
      <c r="K39">
        <f>'2025-26'!K39</f>
        <v>0</v>
      </c>
      <c r="L39" s="92">
        <f>'Level 2'!T39</f>
        <v>145</v>
      </c>
      <c r="M39" s="92">
        <f>'Level 3'!T39</f>
        <v>1</v>
      </c>
      <c r="N39" s="92">
        <f>ELL!T39</f>
        <v>0</v>
      </c>
      <c r="O39" s="92">
        <f>Indigenous!T39</f>
        <v>503</v>
      </c>
      <c r="P39">
        <f>'2025-26'!P39</f>
        <v>0.5</v>
      </c>
      <c r="Q39">
        <f>'2025-26'!Q39</f>
        <v>0</v>
      </c>
      <c r="R39">
        <f>'2025-26'!R39</f>
        <v>0</v>
      </c>
      <c r="S39">
        <f>'2025-26'!S39</f>
        <v>1</v>
      </c>
      <c r="T39">
        <f>'2025-26'!T39</f>
        <v>17</v>
      </c>
      <c r="U39">
        <f>'2025-26'!U39</f>
        <v>0</v>
      </c>
      <c r="V39">
        <f>'2025-26'!V39</f>
        <v>0</v>
      </c>
      <c r="W39">
        <f>'2025-26'!W39</f>
        <v>2</v>
      </c>
      <c r="X39">
        <f>'2025-26'!X39</f>
        <v>0</v>
      </c>
      <c r="Y39">
        <f>'2025-26'!Y39</f>
        <v>0</v>
      </c>
      <c r="Z39">
        <f>'2025-26'!Z39</f>
        <v>0</v>
      </c>
      <c r="AA39">
        <f>'2025-26'!AA39</f>
        <v>0</v>
      </c>
      <c r="AB39">
        <f>'2025-26'!AB39</f>
        <v>0</v>
      </c>
      <c r="AC39">
        <f>'2025-26'!AC39</f>
        <v>0</v>
      </c>
      <c r="AD39">
        <f>'2025-26'!AD39</f>
        <v>11</v>
      </c>
      <c r="AE39">
        <f>'2025-26'!AE39</f>
        <v>0</v>
      </c>
    </row>
    <row r="40" spans="1:31">
      <c r="A40" s="3">
        <v>57</v>
      </c>
      <c r="B40" t="s">
        <v>57</v>
      </c>
      <c r="C40">
        <f>'2025-26'!C40</f>
        <v>0</v>
      </c>
      <c r="D40">
        <f>'2025-26'!D40</f>
        <v>0</v>
      </c>
      <c r="E40">
        <f>'2025-26'!E40</f>
        <v>0</v>
      </c>
      <c r="F40">
        <f>'2025-26'!F40</f>
        <v>0</v>
      </c>
      <c r="G40" s="92">
        <f>Standard!J40</f>
        <v>11896.5877</v>
      </c>
      <c r="H40">
        <f>'2025-26'!H40</f>
        <v>0</v>
      </c>
      <c r="I40">
        <f>'2025-26'!I40</f>
        <v>230</v>
      </c>
      <c r="J40">
        <f>'2025-26'!J40</f>
        <v>0</v>
      </c>
      <c r="K40">
        <f>'2025-26'!K40</f>
        <v>28</v>
      </c>
      <c r="L40" s="92">
        <f>'Level 2'!T40</f>
        <v>1611</v>
      </c>
      <c r="M40" s="92">
        <f>'Level 3'!T40</f>
        <v>364</v>
      </c>
      <c r="N40" s="92">
        <f>ELL!T40</f>
        <v>1306</v>
      </c>
      <c r="O40" s="92">
        <f>Indigenous!T40</f>
        <v>4121</v>
      </c>
      <c r="P40">
        <f>'2025-26'!P40</f>
        <v>1.6875</v>
      </c>
      <c r="Q40">
        <f>'2025-26'!Q40</f>
        <v>0</v>
      </c>
      <c r="R40">
        <f>'2025-26'!R40</f>
        <v>0</v>
      </c>
      <c r="S40">
        <f>'2025-26'!S40</f>
        <v>0</v>
      </c>
      <c r="T40">
        <f>'2025-26'!T40</f>
        <v>0</v>
      </c>
      <c r="U40">
        <f>'2025-26'!U40</f>
        <v>0</v>
      </c>
      <c r="V40">
        <f>'2025-26'!V40</f>
        <v>0</v>
      </c>
      <c r="W40">
        <f>'2025-26'!W40</f>
        <v>10</v>
      </c>
      <c r="X40">
        <f>'2025-26'!X40</f>
        <v>0</v>
      </c>
      <c r="Y40">
        <f>'2025-26'!Y40</f>
        <v>0</v>
      </c>
      <c r="Z40">
        <f>'2025-26'!Z40</f>
        <v>0</v>
      </c>
      <c r="AA40">
        <f>'2025-26'!AA40</f>
        <v>0</v>
      </c>
      <c r="AB40">
        <f>'2025-26'!AB40</f>
        <v>0</v>
      </c>
      <c r="AC40">
        <f>'2025-26'!AC40</f>
        <v>0</v>
      </c>
      <c r="AD40">
        <f>'2025-26'!AD40</f>
        <v>0</v>
      </c>
      <c r="AE40">
        <f>'2025-26'!AE40</f>
        <v>0</v>
      </c>
    </row>
    <row r="41" spans="1:31">
      <c r="A41" s="3">
        <v>58</v>
      </c>
      <c r="B41" t="s">
        <v>58</v>
      </c>
      <c r="C41">
        <f>'2025-26'!C41</f>
        <v>0</v>
      </c>
      <c r="D41">
        <f>'2025-26'!D41</f>
        <v>0</v>
      </c>
      <c r="E41">
        <f>'2025-26'!E41</f>
        <v>0</v>
      </c>
      <c r="F41">
        <f>'2025-26'!F41</f>
        <v>123</v>
      </c>
      <c r="G41" s="92">
        <f>Standard!J41</f>
        <v>1731.002</v>
      </c>
      <c r="H41">
        <f>'2025-26'!H41</f>
        <v>0</v>
      </c>
      <c r="I41">
        <f>'2025-26'!I41</f>
        <v>27</v>
      </c>
      <c r="J41">
        <f>'2025-26'!J41</f>
        <v>298.875</v>
      </c>
      <c r="K41">
        <f>'2025-26'!K41</f>
        <v>1</v>
      </c>
      <c r="L41" s="92">
        <f>'Level 2'!T41</f>
        <v>197</v>
      </c>
      <c r="M41" s="92">
        <f>'Level 3'!T41</f>
        <v>10</v>
      </c>
      <c r="N41" s="92">
        <f>ELL!T41</f>
        <v>53</v>
      </c>
      <c r="O41" s="92">
        <f>Indigenous!T41</f>
        <v>777</v>
      </c>
      <c r="P41">
        <f>'2025-26'!P41</f>
        <v>14.75</v>
      </c>
      <c r="Q41">
        <f>'2025-26'!Q41</f>
        <v>0</v>
      </c>
      <c r="R41">
        <f>'2025-26'!R41</f>
        <v>0</v>
      </c>
      <c r="S41">
        <f>'2025-26'!S41</f>
        <v>7</v>
      </c>
      <c r="T41">
        <f>'2025-26'!T41</f>
        <v>50</v>
      </c>
      <c r="U41">
        <f>'2025-26'!U41</f>
        <v>5</v>
      </c>
      <c r="V41">
        <f>'2025-26'!V41</f>
        <v>0</v>
      </c>
      <c r="W41">
        <f>'2025-26'!W41</f>
        <v>1</v>
      </c>
      <c r="X41">
        <f>'2025-26'!X41</f>
        <v>1</v>
      </c>
      <c r="Y41">
        <f>'2025-26'!Y41</f>
        <v>0</v>
      </c>
      <c r="Z41">
        <f>'2025-26'!Z41</f>
        <v>0</v>
      </c>
      <c r="AA41">
        <f>'2025-26'!AA41</f>
        <v>0</v>
      </c>
      <c r="AB41">
        <f>'2025-26'!AB41</f>
        <v>0</v>
      </c>
      <c r="AC41">
        <f>'2025-26'!AC41</f>
        <v>1</v>
      </c>
      <c r="AD41">
        <f>'2025-26'!AD41</f>
        <v>25</v>
      </c>
      <c r="AE41">
        <f>'2025-26'!AE41</f>
        <v>3</v>
      </c>
    </row>
    <row r="42" spans="1:31">
      <c r="A42" s="3">
        <v>59</v>
      </c>
      <c r="B42" t="s">
        <v>59</v>
      </c>
      <c r="C42">
        <f>'2025-26'!C42</f>
        <v>0</v>
      </c>
      <c r="D42">
        <f>'2025-26'!D42</f>
        <v>0</v>
      </c>
      <c r="E42">
        <f>'2025-26'!E42</f>
        <v>0</v>
      </c>
      <c r="F42">
        <f>'2025-26'!F42</f>
        <v>0</v>
      </c>
      <c r="G42" s="92">
        <f>Standard!J42</f>
        <v>3291.4074000000001</v>
      </c>
      <c r="H42">
        <f>'2025-26'!H42</f>
        <v>0</v>
      </c>
      <c r="I42">
        <f>'2025-26'!I42</f>
        <v>0</v>
      </c>
      <c r="J42">
        <f>'2025-26'!J42</f>
        <v>37.75</v>
      </c>
      <c r="K42">
        <f>'2025-26'!K42</f>
        <v>3</v>
      </c>
      <c r="L42" s="92">
        <f>'Level 2'!T42</f>
        <v>297</v>
      </c>
      <c r="M42" s="92">
        <f>'Level 3'!T42</f>
        <v>107</v>
      </c>
      <c r="N42" s="92">
        <f>ELL!T42</f>
        <v>196</v>
      </c>
      <c r="O42" s="92">
        <f>Indigenous!T42</f>
        <v>1185</v>
      </c>
      <c r="P42">
        <f>'2025-26'!P42</f>
        <v>0.875</v>
      </c>
      <c r="Q42">
        <f>'2025-26'!Q42</f>
        <v>0</v>
      </c>
      <c r="R42">
        <f>'2025-26'!R42</f>
        <v>0</v>
      </c>
      <c r="S42">
        <f>'2025-26'!S42</f>
        <v>0</v>
      </c>
      <c r="T42">
        <f>'2025-26'!T42</f>
        <v>20</v>
      </c>
      <c r="U42">
        <f>'2025-26'!U42</f>
        <v>0</v>
      </c>
      <c r="V42">
        <f>'2025-26'!V42</f>
        <v>0</v>
      </c>
      <c r="W42">
        <f>'2025-26'!W42</f>
        <v>0</v>
      </c>
      <c r="X42">
        <f>'2025-26'!X42</f>
        <v>0</v>
      </c>
      <c r="Y42">
        <f>'2025-26'!Y42</f>
        <v>0</v>
      </c>
      <c r="Z42">
        <f>'2025-26'!Z42</f>
        <v>0</v>
      </c>
      <c r="AA42">
        <f>'2025-26'!AA42</f>
        <v>0</v>
      </c>
      <c r="AB42">
        <f>'2025-26'!AB42</f>
        <v>0</v>
      </c>
      <c r="AC42">
        <f>'2025-26'!AC42</f>
        <v>0</v>
      </c>
      <c r="AD42">
        <f>'2025-26'!AD42</f>
        <v>30</v>
      </c>
      <c r="AE42">
        <f>'2025-26'!AE42</f>
        <v>0</v>
      </c>
    </row>
    <row r="43" spans="1:31">
      <c r="A43" s="3">
        <v>60</v>
      </c>
      <c r="B43" t="s">
        <v>60</v>
      </c>
      <c r="C43">
        <f>'2025-26'!C43</f>
        <v>0</v>
      </c>
      <c r="D43">
        <f>'2025-26'!D43</f>
        <v>0</v>
      </c>
      <c r="E43">
        <f>'2025-26'!E43</f>
        <v>0</v>
      </c>
      <c r="F43">
        <f>'2025-26'!F43</f>
        <v>4</v>
      </c>
      <c r="G43" s="92">
        <f>Standard!J43</f>
        <v>5484.8302000000003</v>
      </c>
      <c r="H43">
        <f>'2025-26'!H43</f>
        <v>0</v>
      </c>
      <c r="I43">
        <f>'2025-26'!I43</f>
        <v>0</v>
      </c>
      <c r="J43">
        <f>'2025-26'!J43</f>
        <v>132.1875</v>
      </c>
      <c r="K43">
        <f>'2025-26'!K43</f>
        <v>4</v>
      </c>
      <c r="L43" s="92">
        <f>'Level 2'!T43</f>
        <v>483</v>
      </c>
      <c r="M43" s="92">
        <f>'Level 3'!T43</f>
        <v>141</v>
      </c>
      <c r="N43" s="92">
        <f>ELL!T43</f>
        <v>985</v>
      </c>
      <c r="O43" s="92">
        <f>Indigenous!T43</f>
        <v>1504</v>
      </c>
      <c r="P43">
        <f>'2025-26'!P43</f>
        <v>7</v>
      </c>
      <c r="Q43">
        <f>'2025-26'!Q43</f>
        <v>0</v>
      </c>
      <c r="R43">
        <f>'2025-26'!R43</f>
        <v>0</v>
      </c>
      <c r="S43">
        <f>'2025-26'!S43</f>
        <v>6</v>
      </c>
      <c r="T43">
        <f>'2025-26'!T43</f>
        <v>120</v>
      </c>
      <c r="U43">
        <f>'2025-26'!U43</f>
        <v>4</v>
      </c>
      <c r="V43">
        <f>'2025-26'!V43</f>
        <v>0</v>
      </c>
      <c r="W43">
        <f>'2025-26'!W43</f>
        <v>9</v>
      </c>
      <c r="X43">
        <f>'2025-26'!X43</f>
        <v>4</v>
      </c>
      <c r="Y43">
        <f>'2025-26'!Y43</f>
        <v>0</v>
      </c>
      <c r="Z43">
        <f>'2025-26'!Z43</f>
        <v>0</v>
      </c>
      <c r="AA43">
        <f>'2025-26'!AA43</f>
        <v>0</v>
      </c>
      <c r="AB43">
        <f>'2025-26'!AB43</f>
        <v>0</v>
      </c>
      <c r="AC43">
        <f>'2025-26'!AC43</f>
        <v>5</v>
      </c>
      <c r="AD43">
        <f>'2025-26'!AD43</f>
        <v>110</v>
      </c>
      <c r="AE43">
        <f>'2025-26'!AE43</f>
        <v>5</v>
      </c>
    </row>
    <row r="44" spans="1:31">
      <c r="A44" s="3">
        <v>61</v>
      </c>
      <c r="B44" t="s">
        <v>61</v>
      </c>
      <c r="C44">
        <f>'2025-26'!C44</f>
        <v>85</v>
      </c>
      <c r="D44">
        <f>'2025-26'!D44</f>
        <v>0</v>
      </c>
      <c r="E44">
        <f>'2025-26'!E44</f>
        <v>0</v>
      </c>
      <c r="F44">
        <f>'2025-26'!F44</f>
        <v>0</v>
      </c>
      <c r="G44" s="92">
        <f>Standard!J44</f>
        <v>19552.707900000001</v>
      </c>
      <c r="H44">
        <f>'2025-26'!H44</f>
        <v>5.5</v>
      </c>
      <c r="I44">
        <f>'2025-26'!I44</f>
        <v>172</v>
      </c>
      <c r="J44">
        <f>'2025-26'!J44</f>
        <v>7.8125</v>
      </c>
      <c r="K44">
        <f>'2025-26'!K44</f>
        <v>20</v>
      </c>
      <c r="L44" s="92">
        <f>'Level 2'!T44</f>
        <v>1647</v>
      </c>
      <c r="M44" s="92">
        <f>'Level 3'!T44</f>
        <v>493</v>
      </c>
      <c r="N44" s="92">
        <f>ELL!T44</f>
        <v>3372</v>
      </c>
      <c r="O44" s="92">
        <f>Indigenous!T44</f>
        <v>1540</v>
      </c>
      <c r="P44">
        <f>'2025-26'!P44</f>
        <v>14.125</v>
      </c>
      <c r="Q44">
        <f>'2025-26'!Q44</f>
        <v>9.5</v>
      </c>
      <c r="R44">
        <f>'2025-26'!R44</f>
        <v>13</v>
      </c>
      <c r="S44">
        <f>'2025-26'!S44</f>
        <v>0</v>
      </c>
      <c r="T44">
        <f>'2025-26'!T44</f>
        <v>7.5</v>
      </c>
      <c r="U44">
        <f>'2025-26'!U44</f>
        <v>2</v>
      </c>
      <c r="V44">
        <f>'2025-26'!V44</f>
        <v>0</v>
      </c>
      <c r="W44">
        <f>'2025-26'!W44</f>
        <v>0</v>
      </c>
      <c r="X44">
        <f>'2025-26'!X44</f>
        <v>0</v>
      </c>
      <c r="Y44">
        <f>'2025-26'!Y44</f>
        <v>0</v>
      </c>
      <c r="Z44">
        <f>'2025-26'!Z44</f>
        <v>0</v>
      </c>
      <c r="AA44">
        <f>'2025-26'!AA44</f>
        <v>5.875</v>
      </c>
      <c r="AB44">
        <f>'2025-26'!AB44</f>
        <v>5</v>
      </c>
      <c r="AC44">
        <f>'2025-26'!AC44</f>
        <v>0</v>
      </c>
      <c r="AD44">
        <f>'2025-26'!AD44</f>
        <v>8</v>
      </c>
      <c r="AE44">
        <f>'2025-26'!AE44</f>
        <v>1</v>
      </c>
    </row>
    <row r="45" spans="1:31">
      <c r="A45" s="3">
        <v>62</v>
      </c>
      <c r="B45" t="s">
        <v>62</v>
      </c>
      <c r="C45">
        <f>'2025-26'!C45</f>
        <v>0</v>
      </c>
      <c r="D45">
        <f>'2025-26'!D45</f>
        <v>0</v>
      </c>
      <c r="E45">
        <f>'2025-26'!E45</f>
        <v>0</v>
      </c>
      <c r="F45">
        <f>'2025-26'!F45</f>
        <v>0</v>
      </c>
      <c r="G45" s="92">
        <f>Standard!J45</f>
        <v>14064.009599999999</v>
      </c>
      <c r="H45">
        <f>'2025-26'!H45</f>
        <v>52.75</v>
      </c>
      <c r="I45">
        <f>'2025-26'!I45</f>
        <v>212</v>
      </c>
      <c r="J45">
        <f>'2025-26'!J45</f>
        <v>141.375</v>
      </c>
      <c r="K45">
        <f>'2025-26'!K45</f>
        <v>12</v>
      </c>
      <c r="L45" s="92">
        <f>'Level 2'!T45</f>
        <v>1886</v>
      </c>
      <c r="M45" s="92">
        <f>'Level 3'!T45</f>
        <v>942</v>
      </c>
      <c r="N45" s="92">
        <f>ELL!T45</f>
        <v>3092</v>
      </c>
      <c r="O45" s="92">
        <f>Indigenous!T45</f>
        <v>1382</v>
      </c>
      <c r="P45">
        <f>'2025-26'!P45</f>
        <v>12.625</v>
      </c>
      <c r="Q45">
        <f>'2025-26'!Q45</f>
        <v>16</v>
      </c>
      <c r="R45">
        <f>'2025-26'!R45</f>
        <v>13</v>
      </c>
      <c r="S45">
        <f>'2025-26'!S45</f>
        <v>0</v>
      </c>
      <c r="T45">
        <f>'2025-26'!T45</f>
        <v>68</v>
      </c>
      <c r="U45">
        <f>'2025-26'!U45</f>
        <v>0</v>
      </c>
      <c r="V45">
        <f>'2025-26'!V45</f>
        <v>0</v>
      </c>
      <c r="W45">
        <f>'2025-26'!W45</f>
        <v>35</v>
      </c>
      <c r="X45">
        <f>'2025-26'!X45</f>
        <v>60</v>
      </c>
      <c r="Y45">
        <f>'2025-26'!Y45</f>
        <v>10</v>
      </c>
      <c r="Z45">
        <f>'2025-26'!Z45</f>
        <v>0</v>
      </c>
      <c r="AA45">
        <f>'2025-26'!AA45</f>
        <v>16</v>
      </c>
      <c r="AB45">
        <f>'2025-26'!AB45</f>
        <v>7</v>
      </c>
      <c r="AC45">
        <f>'2025-26'!AC45</f>
        <v>0</v>
      </c>
      <c r="AD45">
        <f>'2025-26'!AD45</f>
        <v>29</v>
      </c>
      <c r="AE45">
        <f>'2025-26'!AE45</f>
        <v>0</v>
      </c>
    </row>
    <row r="46" spans="1:31">
      <c r="A46" s="3">
        <v>63</v>
      </c>
      <c r="B46" t="s">
        <v>63</v>
      </c>
      <c r="C46">
        <f>'2025-26'!C46</f>
        <v>0</v>
      </c>
      <c r="D46">
        <f>'2025-26'!D46</f>
        <v>0</v>
      </c>
      <c r="E46">
        <f>'2025-26'!E46</f>
        <v>0</v>
      </c>
      <c r="F46">
        <f>'2025-26'!F46</f>
        <v>136</v>
      </c>
      <c r="G46" s="92">
        <f>Standard!J46</f>
        <v>6481.1068999999998</v>
      </c>
      <c r="H46">
        <f>'2025-26'!H46</f>
        <v>18.0625</v>
      </c>
      <c r="I46">
        <f>'2025-26'!I46</f>
        <v>191</v>
      </c>
      <c r="J46">
        <f>'2025-26'!J46</f>
        <v>607.25</v>
      </c>
      <c r="K46">
        <f>'2025-26'!K46</f>
        <v>10</v>
      </c>
      <c r="L46" s="92">
        <f>'Level 2'!T46</f>
        <v>684</v>
      </c>
      <c r="M46" s="92">
        <f>'Level 3'!T46</f>
        <v>183</v>
      </c>
      <c r="N46" s="92">
        <f>ELL!T46</f>
        <v>476</v>
      </c>
      <c r="O46" s="92">
        <f>Indigenous!T46</f>
        <v>640</v>
      </c>
      <c r="P46">
        <f>'2025-26'!P46</f>
        <v>43.8125</v>
      </c>
      <c r="Q46">
        <f>'2025-26'!Q46</f>
        <v>12</v>
      </c>
      <c r="R46">
        <f>'2025-26'!R46</f>
        <v>0.25</v>
      </c>
      <c r="S46">
        <f>'2025-26'!S46</f>
        <v>52</v>
      </c>
      <c r="T46">
        <f>'2025-26'!T46</f>
        <v>146</v>
      </c>
      <c r="U46">
        <f>'2025-26'!U46</f>
        <v>30</v>
      </c>
      <c r="V46">
        <f>'2025-26'!V46</f>
        <v>0</v>
      </c>
      <c r="W46">
        <f>'2025-26'!W46</f>
        <v>12</v>
      </c>
      <c r="X46">
        <f>'2025-26'!X46</f>
        <v>12</v>
      </c>
      <c r="Y46">
        <f>'2025-26'!Y46</f>
        <v>4</v>
      </c>
      <c r="Z46">
        <f>'2025-26'!Z46</f>
        <v>2</v>
      </c>
      <c r="AA46">
        <f>'2025-26'!AA46</f>
        <v>15</v>
      </c>
      <c r="AB46">
        <f>'2025-26'!AB46</f>
        <v>0</v>
      </c>
      <c r="AC46">
        <f>'2025-26'!AC46</f>
        <v>5</v>
      </c>
      <c r="AD46">
        <f>'2025-26'!AD46</f>
        <v>115</v>
      </c>
      <c r="AE46">
        <f>'2025-26'!AE46</f>
        <v>18</v>
      </c>
    </row>
    <row r="47" spans="1:31">
      <c r="A47" s="3">
        <v>64</v>
      </c>
      <c r="B47" t="s">
        <v>64</v>
      </c>
      <c r="C47">
        <f>'2025-26'!C47</f>
        <v>0</v>
      </c>
      <c r="D47">
        <f>'2025-26'!D47</f>
        <v>0</v>
      </c>
      <c r="E47">
        <f>'2025-26'!E47</f>
        <v>0</v>
      </c>
      <c r="F47">
        <f>'2025-26'!F47</f>
        <v>0</v>
      </c>
      <c r="G47" s="92">
        <f>Standard!J47</f>
        <v>1379.0074999999999</v>
      </c>
      <c r="H47">
        <f>'2025-26'!H47</f>
        <v>0</v>
      </c>
      <c r="I47">
        <f>'2025-26'!I47</f>
        <v>20</v>
      </c>
      <c r="J47">
        <f>'2025-26'!J47</f>
        <v>37.375</v>
      </c>
      <c r="K47">
        <f>'2025-26'!K47</f>
        <v>0</v>
      </c>
      <c r="L47" s="92">
        <f>'Level 2'!T47</f>
        <v>99</v>
      </c>
      <c r="M47" s="92">
        <f>'Level 3'!T47</f>
        <v>17</v>
      </c>
      <c r="N47" s="92">
        <f>ELL!T47</f>
        <v>19</v>
      </c>
      <c r="O47" s="92">
        <f>Indigenous!T47</f>
        <v>193</v>
      </c>
      <c r="P47">
        <f>'2025-26'!P47</f>
        <v>0.3125</v>
      </c>
      <c r="Q47">
        <f>'2025-26'!Q47</f>
        <v>0</v>
      </c>
      <c r="R47">
        <f>'2025-26'!R47</f>
        <v>0</v>
      </c>
      <c r="S47">
        <f>'2025-26'!S47</f>
        <v>0</v>
      </c>
      <c r="T47">
        <f>'2025-26'!T47</f>
        <v>0</v>
      </c>
      <c r="U47">
        <f>'2025-26'!U47</f>
        <v>0</v>
      </c>
      <c r="V47">
        <f>'2025-26'!V47</f>
        <v>0</v>
      </c>
      <c r="W47">
        <f>'2025-26'!W47</f>
        <v>0</v>
      </c>
      <c r="X47">
        <f>'2025-26'!X47</f>
        <v>0</v>
      </c>
      <c r="Y47">
        <f>'2025-26'!Y47</f>
        <v>0</v>
      </c>
      <c r="Z47">
        <f>'2025-26'!Z47</f>
        <v>0</v>
      </c>
      <c r="AA47">
        <f>'2025-26'!AA47</f>
        <v>0</v>
      </c>
      <c r="AB47">
        <f>'2025-26'!AB47</f>
        <v>0</v>
      </c>
      <c r="AC47">
        <f>'2025-26'!AC47</f>
        <v>0</v>
      </c>
      <c r="AD47">
        <f>'2025-26'!AD47</f>
        <v>0</v>
      </c>
      <c r="AE47">
        <f>'2025-26'!AE47</f>
        <v>0</v>
      </c>
    </row>
    <row r="48" spans="1:31">
      <c r="A48" s="3">
        <v>67</v>
      </c>
      <c r="B48" t="s">
        <v>65</v>
      </c>
      <c r="C48">
        <f>'2025-26'!C48</f>
        <v>74</v>
      </c>
      <c r="D48">
        <f>'2025-26'!D48</f>
        <v>14</v>
      </c>
      <c r="E48">
        <f>'2025-26'!E48</f>
        <v>14.5</v>
      </c>
      <c r="F48">
        <f>'2025-26'!F48</f>
        <v>14</v>
      </c>
      <c r="G48" s="92">
        <f>Standard!J48</f>
        <v>5575.2470000000003</v>
      </c>
      <c r="H48">
        <f>'2025-26'!H48</f>
        <v>0</v>
      </c>
      <c r="I48">
        <f>'2025-26'!I48</f>
        <v>44</v>
      </c>
      <c r="J48">
        <f>'2025-26'!J48</f>
        <v>33.9375</v>
      </c>
      <c r="K48">
        <f>'2025-26'!K48</f>
        <v>9</v>
      </c>
      <c r="L48" s="92">
        <f>'Level 2'!T48</f>
        <v>723</v>
      </c>
      <c r="M48" s="92">
        <f>'Level 3'!T48</f>
        <v>92</v>
      </c>
      <c r="N48" s="92">
        <f>ELL!T48</f>
        <v>710</v>
      </c>
      <c r="O48" s="92">
        <f>Indigenous!T48</f>
        <v>960</v>
      </c>
      <c r="P48">
        <f>'2025-26'!P48</f>
        <v>0.5</v>
      </c>
      <c r="Q48">
        <f>'2025-26'!Q48</f>
        <v>0</v>
      </c>
      <c r="R48">
        <f>'2025-26'!R48</f>
        <v>0</v>
      </c>
      <c r="S48">
        <f>'2025-26'!S48</f>
        <v>0</v>
      </c>
      <c r="T48">
        <f>'2025-26'!T48</f>
        <v>25</v>
      </c>
      <c r="U48">
        <f>'2025-26'!U48</f>
        <v>0</v>
      </c>
      <c r="V48">
        <f>'2025-26'!V48</f>
        <v>0</v>
      </c>
      <c r="W48">
        <f>'2025-26'!W48</f>
        <v>5</v>
      </c>
      <c r="X48">
        <f>'2025-26'!X48</f>
        <v>0</v>
      </c>
      <c r="Y48">
        <f>'2025-26'!Y48</f>
        <v>0</v>
      </c>
      <c r="Z48">
        <f>'2025-26'!Z48</f>
        <v>0</v>
      </c>
      <c r="AA48">
        <f>'2025-26'!AA48</f>
        <v>0</v>
      </c>
      <c r="AB48">
        <f>'2025-26'!AB48</f>
        <v>0</v>
      </c>
      <c r="AC48">
        <f>'2025-26'!AC48</f>
        <v>0</v>
      </c>
      <c r="AD48">
        <f>'2025-26'!AD48</f>
        <v>5</v>
      </c>
      <c r="AE48">
        <f>'2025-26'!AE48</f>
        <v>0</v>
      </c>
    </row>
    <row r="49" spans="1:31">
      <c r="A49" s="3">
        <v>68</v>
      </c>
      <c r="B49" t="s">
        <v>66</v>
      </c>
      <c r="C49">
        <f>'2025-26'!C49</f>
        <v>0</v>
      </c>
      <c r="D49">
        <f>'2025-26'!D49</f>
        <v>0</v>
      </c>
      <c r="E49">
        <f>'2025-26'!E49</f>
        <v>0</v>
      </c>
      <c r="F49">
        <f>'2025-26'!F49</f>
        <v>0</v>
      </c>
      <c r="G49" s="92">
        <f>Standard!J49</f>
        <v>14081.0581</v>
      </c>
      <c r="H49">
        <f>'2025-26'!H49</f>
        <v>1.25</v>
      </c>
      <c r="I49">
        <f>'2025-26'!I49</f>
        <v>272</v>
      </c>
      <c r="J49">
        <f>'2025-26'!J49</f>
        <v>260.625</v>
      </c>
      <c r="K49">
        <f>'2025-26'!K49</f>
        <v>19</v>
      </c>
      <c r="L49" s="92">
        <f>'Level 2'!T49</f>
        <v>1217</v>
      </c>
      <c r="M49" s="92">
        <f>'Level 3'!T49</f>
        <v>176</v>
      </c>
      <c r="N49" s="92">
        <f>ELL!T49</f>
        <v>839</v>
      </c>
      <c r="O49" s="92">
        <f>Indigenous!T49</f>
        <v>2780</v>
      </c>
      <c r="P49">
        <f>'2025-26'!P49</f>
        <v>6.75</v>
      </c>
      <c r="Q49">
        <f>'2025-26'!Q49</f>
        <v>0</v>
      </c>
      <c r="R49">
        <f>'2025-26'!R49</f>
        <v>0</v>
      </c>
      <c r="S49">
        <f>'2025-26'!S49</f>
        <v>0</v>
      </c>
      <c r="T49">
        <f>'2025-26'!T49</f>
        <v>85</v>
      </c>
      <c r="U49">
        <f>'2025-26'!U49</f>
        <v>1.25</v>
      </c>
      <c r="V49">
        <f>'2025-26'!V49</f>
        <v>0</v>
      </c>
      <c r="W49">
        <f>'2025-26'!W49</f>
        <v>10</v>
      </c>
      <c r="X49">
        <f>'2025-26'!X49</f>
        <v>2</v>
      </c>
      <c r="Y49">
        <f>'2025-26'!Y49</f>
        <v>0</v>
      </c>
      <c r="Z49">
        <f>'2025-26'!Z49</f>
        <v>0</v>
      </c>
      <c r="AA49">
        <f>'2025-26'!AA49</f>
        <v>0</v>
      </c>
      <c r="AB49">
        <f>'2025-26'!AB49</f>
        <v>0</v>
      </c>
      <c r="AC49">
        <f>'2025-26'!AC49</f>
        <v>0</v>
      </c>
      <c r="AD49">
        <f>'2025-26'!AD49</f>
        <v>63</v>
      </c>
      <c r="AE49">
        <f>'2025-26'!AE49</f>
        <v>1.2250000000000001</v>
      </c>
    </row>
    <row r="50" spans="1:31">
      <c r="A50" s="3">
        <v>69</v>
      </c>
      <c r="B50" t="s">
        <v>67</v>
      </c>
      <c r="C50">
        <f>'2025-26'!C50</f>
        <v>0</v>
      </c>
      <c r="D50">
        <f>'2025-26'!D50</f>
        <v>0</v>
      </c>
      <c r="E50">
        <f>'2025-26'!E50</f>
        <v>0</v>
      </c>
      <c r="F50">
        <f>'2025-26'!F50</f>
        <v>0</v>
      </c>
      <c r="G50" s="92">
        <f>Standard!J50</f>
        <v>3950.1855</v>
      </c>
      <c r="H50">
        <f>'2025-26'!H50</f>
        <v>2.625</v>
      </c>
      <c r="I50">
        <f>'2025-26'!I50</f>
        <v>53</v>
      </c>
      <c r="J50">
        <f>'2025-26'!J50</f>
        <v>73.75</v>
      </c>
      <c r="K50">
        <f>'2025-26'!K50</f>
        <v>1</v>
      </c>
      <c r="L50" s="92">
        <f>'Level 2'!T50</f>
        <v>196</v>
      </c>
      <c r="M50" s="92">
        <f>'Level 3'!T50</f>
        <v>209</v>
      </c>
      <c r="N50" s="92">
        <f>ELL!T50</f>
        <v>108</v>
      </c>
      <c r="O50" s="92">
        <f>Indigenous!T50</f>
        <v>655</v>
      </c>
      <c r="P50">
        <f>'2025-26'!P50</f>
        <v>0.125</v>
      </c>
      <c r="Q50">
        <f>'2025-26'!Q50</f>
        <v>0</v>
      </c>
      <c r="R50">
        <f>'2025-26'!R50</f>
        <v>0</v>
      </c>
      <c r="S50">
        <f>'2025-26'!S50</f>
        <v>0</v>
      </c>
      <c r="T50">
        <f>'2025-26'!T50</f>
        <v>20</v>
      </c>
      <c r="U50">
        <f>'2025-26'!U50</f>
        <v>0</v>
      </c>
      <c r="V50">
        <f>'2025-26'!V50</f>
        <v>0</v>
      </c>
      <c r="W50">
        <f>'2025-26'!W50</f>
        <v>0</v>
      </c>
      <c r="X50">
        <f>'2025-26'!X50</f>
        <v>0</v>
      </c>
      <c r="Y50">
        <f>'2025-26'!Y50</f>
        <v>0</v>
      </c>
      <c r="Z50">
        <f>'2025-26'!Z50</f>
        <v>0</v>
      </c>
      <c r="AA50">
        <f>'2025-26'!AA50</f>
        <v>0</v>
      </c>
      <c r="AB50">
        <f>'2025-26'!AB50</f>
        <v>0</v>
      </c>
      <c r="AC50">
        <f>'2025-26'!AC50</f>
        <v>0</v>
      </c>
      <c r="AD50">
        <f>'2025-26'!AD50</f>
        <v>20</v>
      </c>
      <c r="AE50">
        <f>'2025-26'!AE50</f>
        <v>0</v>
      </c>
    </row>
    <row r="51" spans="1:31">
      <c r="A51" s="3">
        <v>70</v>
      </c>
      <c r="B51" t="s">
        <v>68</v>
      </c>
      <c r="C51">
        <f>'2025-26'!C51</f>
        <v>0</v>
      </c>
      <c r="D51">
        <f>'2025-26'!D51</f>
        <v>0</v>
      </c>
      <c r="E51">
        <f>'2025-26'!E51</f>
        <v>0</v>
      </c>
      <c r="F51">
        <f>'2025-26'!F51</f>
        <v>0</v>
      </c>
      <c r="G51" s="92">
        <f>Standard!J51</f>
        <v>3651.6448999999998</v>
      </c>
      <c r="H51">
        <f>'2025-26'!H51</f>
        <v>0.375</v>
      </c>
      <c r="I51">
        <f>'2025-26'!I51</f>
        <v>145</v>
      </c>
      <c r="J51">
        <f>'2025-26'!J51</f>
        <v>13.1875</v>
      </c>
      <c r="K51">
        <f>'2025-26'!K51</f>
        <v>5</v>
      </c>
      <c r="L51" s="92">
        <f>'Level 2'!T51</f>
        <v>278</v>
      </c>
      <c r="M51" s="92">
        <f>'Level 3'!T51</f>
        <v>80</v>
      </c>
      <c r="N51" s="92">
        <f>ELL!T51</f>
        <v>63</v>
      </c>
      <c r="O51" s="92">
        <f>Indigenous!T51</f>
        <v>1428</v>
      </c>
      <c r="P51">
        <f>'2025-26'!P51</f>
        <v>2</v>
      </c>
      <c r="Q51">
        <f>'2025-26'!Q51</f>
        <v>0</v>
      </c>
      <c r="R51">
        <f>'2025-26'!R51</f>
        <v>15</v>
      </c>
      <c r="S51">
        <f>'2025-26'!S51</f>
        <v>2</v>
      </c>
      <c r="T51">
        <f>'2025-26'!T51</f>
        <v>8</v>
      </c>
      <c r="U51">
        <f>'2025-26'!U51</f>
        <v>0</v>
      </c>
      <c r="V51">
        <f>'2025-26'!V51</f>
        <v>0</v>
      </c>
      <c r="W51">
        <f>'2025-26'!W51</f>
        <v>0</v>
      </c>
      <c r="X51">
        <f>'2025-26'!X51</f>
        <v>0</v>
      </c>
      <c r="Y51">
        <f>'2025-26'!Y51</f>
        <v>0</v>
      </c>
      <c r="Z51">
        <f>'2025-26'!Z51</f>
        <v>0</v>
      </c>
      <c r="AA51">
        <f>'2025-26'!AA51</f>
        <v>0</v>
      </c>
      <c r="AB51">
        <f>'2025-26'!AB51</f>
        <v>35</v>
      </c>
      <c r="AC51">
        <f>'2025-26'!AC51</f>
        <v>2</v>
      </c>
      <c r="AD51">
        <f>'2025-26'!AD51</f>
        <v>8</v>
      </c>
      <c r="AE51">
        <f>'2025-26'!AE51</f>
        <v>0</v>
      </c>
    </row>
    <row r="52" spans="1:31">
      <c r="A52" s="3">
        <v>71</v>
      </c>
      <c r="B52" t="s">
        <v>69</v>
      </c>
      <c r="C52">
        <f>'2025-26'!C52</f>
        <v>0</v>
      </c>
      <c r="D52">
        <f>'2025-26'!D52</f>
        <v>0</v>
      </c>
      <c r="E52">
        <f>'2025-26'!E52</f>
        <v>0</v>
      </c>
      <c r="F52">
        <f>'2025-26'!F52</f>
        <v>144</v>
      </c>
      <c r="G52" s="92">
        <f>Standard!J52</f>
        <v>8166.7250000000004</v>
      </c>
      <c r="H52">
        <f>'2025-26'!H52</f>
        <v>20.625</v>
      </c>
      <c r="I52">
        <f>'2025-26'!I52</f>
        <v>202</v>
      </c>
      <c r="J52">
        <f>'2025-26'!J52</f>
        <v>2218.125</v>
      </c>
      <c r="K52">
        <f>'2025-26'!K52</f>
        <v>4</v>
      </c>
      <c r="L52" s="92">
        <f>'Level 2'!T52</f>
        <v>894</v>
      </c>
      <c r="M52" s="92">
        <f>'Level 3'!T52</f>
        <v>125</v>
      </c>
      <c r="N52" s="92">
        <f>ELL!T52</f>
        <v>326</v>
      </c>
      <c r="O52" s="92">
        <f>Indigenous!T52</f>
        <v>2032</v>
      </c>
      <c r="P52">
        <f>'2025-26'!P52</f>
        <v>39.4375</v>
      </c>
      <c r="Q52">
        <f>'2025-26'!Q52</f>
        <v>10</v>
      </c>
      <c r="R52">
        <f>'2025-26'!R52</f>
        <v>0</v>
      </c>
      <c r="S52">
        <f>'2025-26'!S52</f>
        <v>122</v>
      </c>
      <c r="T52">
        <f>'2025-26'!T52</f>
        <v>425</v>
      </c>
      <c r="U52">
        <f>'2025-26'!U52</f>
        <v>25</v>
      </c>
      <c r="V52">
        <f>'2025-26'!V52</f>
        <v>0</v>
      </c>
      <c r="W52">
        <f>'2025-26'!W52</f>
        <v>20</v>
      </c>
      <c r="X52">
        <f>'2025-26'!X52</f>
        <v>0</v>
      </c>
      <c r="Y52">
        <f>'2025-26'!Y52</f>
        <v>0</v>
      </c>
      <c r="Z52">
        <f>'2025-26'!Z52</f>
        <v>0</v>
      </c>
      <c r="AA52">
        <f>'2025-26'!AA52</f>
        <v>0</v>
      </c>
      <c r="AB52">
        <f>'2025-26'!AB52</f>
        <v>0</v>
      </c>
      <c r="AC52">
        <f>'2025-26'!AC52</f>
        <v>10</v>
      </c>
      <c r="AD52">
        <f>'2025-26'!AD52</f>
        <v>300</v>
      </c>
      <c r="AE52">
        <f>'2025-26'!AE52</f>
        <v>10</v>
      </c>
    </row>
    <row r="53" spans="1:31">
      <c r="A53" s="3">
        <v>72</v>
      </c>
      <c r="B53" t="s">
        <v>70</v>
      </c>
      <c r="C53">
        <f>'2025-26'!C53</f>
        <v>730</v>
      </c>
      <c r="D53">
        <f>'2025-26'!D53</f>
        <v>39</v>
      </c>
      <c r="E53">
        <f>'2025-26'!E53</f>
        <v>61</v>
      </c>
      <c r="F53">
        <f>'2025-26'!F53</f>
        <v>0</v>
      </c>
      <c r="G53" s="92">
        <f>Standard!J53</f>
        <v>5181.4210000000003</v>
      </c>
      <c r="H53">
        <f>'2025-26'!H53</f>
        <v>0</v>
      </c>
      <c r="I53">
        <f>'2025-26'!I53</f>
        <v>197</v>
      </c>
      <c r="J53">
        <f>'2025-26'!J53</f>
        <v>15</v>
      </c>
      <c r="K53">
        <f>'2025-26'!K53</f>
        <v>8</v>
      </c>
      <c r="L53" s="92">
        <f>'Level 2'!T53</f>
        <v>431</v>
      </c>
      <c r="M53" s="92">
        <f>'Level 3'!T53</f>
        <v>229</v>
      </c>
      <c r="N53" s="92">
        <f>ELL!T53</f>
        <v>532</v>
      </c>
      <c r="O53" s="92">
        <f>Indigenous!T53</f>
        <v>1364</v>
      </c>
      <c r="P53">
        <f>'2025-26'!P53</f>
        <v>0</v>
      </c>
      <c r="Q53">
        <f>'2025-26'!Q53</f>
        <v>0</v>
      </c>
      <c r="R53">
        <f>'2025-26'!R53</f>
        <v>0</v>
      </c>
      <c r="S53">
        <f>'2025-26'!S53</f>
        <v>4</v>
      </c>
      <c r="T53">
        <f>'2025-26'!T53</f>
        <v>0</v>
      </c>
      <c r="U53">
        <f>'2025-26'!U53</f>
        <v>0</v>
      </c>
      <c r="V53">
        <f>'2025-26'!V53</f>
        <v>0</v>
      </c>
      <c r="W53">
        <f>'2025-26'!W53</f>
        <v>10</v>
      </c>
      <c r="X53">
        <f>'2025-26'!X53</f>
        <v>15</v>
      </c>
      <c r="Y53">
        <f>'2025-26'!Y53</f>
        <v>0</v>
      </c>
      <c r="Z53">
        <f>'2025-26'!Z53</f>
        <v>0</v>
      </c>
      <c r="AA53">
        <f>'2025-26'!AA53</f>
        <v>0</v>
      </c>
      <c r="AB53">
        <f>'2025-26'!AB53</f>
        <v>0</v>
      </c>
      <c r="AC53">
        <f>'2025-26'!AC53</f>
        <v>0</v>
      </c>
      <c r="AD53">
        <f>'2025-26'!AD53</f>
        <v>0</v>
      </c>
      <c r="AE53">
        <f>'2025-26'!AE53</f>
        <v>0</v>
      </c>
    </row>
    <row r="54" spans="1:31">
      <c r="A54" s="3">
        <v>73</v>
      </c>
      <c r="B54" t="s">
        <v>71</v>
      </c>
      <c r="C54">
        <f>'2025-26'!C54</f>
        <v>311</v>
      </c>
      <c r="D54">
        <f>'2025-26'!D54</f>
        <v>42</v>
      </c>
      <c r="E54">
        <f>'2025-26'!E54</f>
        <v>52.250399999999999</v>
      </c>
      <c r="F54">
        <f>'2025-26'!F54</f>
        <v>106</v>
      </c>
      <c r="G54" s="92">
        <f>Standard!J54</f>
        <v>15009.9076</v>
      </c>
      <c r="H54">
        <f>'2025-26'!H54</f>
        <v>0.375</v>
      </c>
      <c r="I54">
        <f>'2025-26'!I54</f>
        <v>180</v>
      </c>
      <c r="J54">
        <f>'2025-26'!J54</f>
        <v>351.8125</v>
      </c>
      <c r="K54">
        <f>'2025-26'!K54</f>
        <v>9</v>
      </c>
      <c r="L54" s="92">
        <f>'Level 2'!T54</f>
        <v>1470</v>
      </c>
      <c r="M54" s="92">
        <f>'Level 3'!T54</f>
        <v>166</v>
      </c>
      <c r="N54" s="92">
        <f>ELL!T54</f>
        <v>676</v>
      </c>
      <c r="O54" s="92">
        <f>Indigenous!T54</f>
        <v>3428</v>
      </c>
      <c r="P54">
        <f>'2025-26'!P54</f>
        <v>21</v>
      </c>
      <c r="Q54">
        <f>'2025-26'!Q54</f>
        <v>2</v>
      </c>
      <c r="R54">
        <f>'2025-26'!R54</f>
        <v>24</v>
      </c>
      <c r="S54">
        <f>'2025-26'!S54</f>
        <v>15</v>
      </c>
      <c r="T54">
        <f>'2025-26'!T54</f>
        <v>60</v>
      </c>
      <c r="U54">
        <f>'2025-26'!U54</f>
        <v>7</v>
      </c>
      <c r="V54">
        <f>'2025-26'!V54</f>
        <v>0</v>
      </c>
      <c r="W54">
        <f>'2025-26'!W54</f>
        <v>22</v>
      </c>
      <c r="X54">
        <f>'2025-26'!X54</f>
        <v>4</v>
      </c>
      <c r="Y54">
        <f>'2025-26'!Y54</f>
        <v>0</v>
      </c>
      <c r="Z54">
        <f>'2025-26'!Z54</f>
        <v>0</v>
      </c>
      <c r="AA54">
        <f>'2025-26'!AA54</f>
        <v>1</v>
      </c>
      <c r="AB54">
        <f>'2025-26'!AB54</f>
        <v>21</v>
      </c>
      <c r="AC54">
        <f>'2025-26'!AC54</f>
        <v>11</v>
      </c>
      <c r="AD54">
        <f>'2025-26'!AD54</f>
        <v>21</v>
      </c>
      <c r="AE54">
        <f>'2025-26'!AE54</f>
        <v>3</v>
      </c>
    </row>
    <row r="55" spans="1:31">
      <c r="A55" s="3">
        <v>74</v>
      </c>
      <c r="B55" t="s">
        <v>72</v>
      </c>
      <c r="C55">
        <f>'2025-26'!C55</f>
        <v>0</v>
      </c>
      <c r="D55">
        <f>'2025-26'!D55</f>
        <v>0</v>
      </c>
      <c r="E55">
        <f>'2025-26'!E55</f>
        <v>0</v>
      </c>
      <c r="F55">
        <f>'2025-26'!F55</f>
        <v>0</v>
      </c>
      <c r="G55" s="92">
        <f>Standard!J55</f>
        <v>931.97699999999998</v>
      </c>
      <c r="H55">
        <f>'2025-26'!H55</f>
        <v>0</v>
      </c>
      <c r="I55">
        <f>'2025-26'!I55</f>
        <v>0</v>
      </c>
      <c r="J55">
        <f>'2025-26'!J55</f>
        <v>0</v>
      </c>
      <c r="K55">
        <f>'2025-26'!K55</f>
        <v>0</v>
      </c>
      <c r="L55" s="92">
        <f>'Level 2'!T55</f>
        <v>97</v>
      </c>
      <c r="M55" s="92">
        <f>'Level 3'!T55</f>
        <v>1</v>
      </c>
      <c r="N55" s="92">
        <f>ELL!T55</f>
        <v>0</v>
      </c>
      <c r="O55" s="92">
        <f>Indigenous!T55</f>
        <v>637</v>
      </c>
      <c r="P55">
        <f>'2025-26'!P55</f>
        <v>0</v>
      </c>
      <c r="Q55">
        <f>'2025-26'!Q55</f>
        <v>0</v>
      </c>
      <c r="R55">
        <f>'2025-26'!R55</f>
        <v>0</v>
      </c>
      <c r="S55">
        <f>'2025-26'!S55</f>
        <v>0</v>
      </c>
      <c r="T55">
        <f>'2025-26'!T55</f>
        <v>0</v>
      </c>
      <c r="U55">
        <f>'2025-26'!U55</f>
        <v>0</v>
      </c>
      <c r="V55">
        <f>'2025-26'!V55</f>
        <v>0</v>
      </c>
      <c r="W55">
        <f>'2025-26'!W55</f>
        <v>0</v>
      </c>
      <c r="X55">
        <f>'2025-26'!X55</f>
        <v>0</v>
      </c>
      <c r="Y55">
        <f>'2025-26'!Y55</f>
        <v>0</v>
      </c>
      <c r="Z55">
        <f>'2025-26'!Z55</f>
        <v>0</v>
      </c>
      <c r="AA55">
        <f>'2025-26'!AA55</f>
        <v>0</v>
      </c>
      <c r="AB55">
        <f>'2025-26'!AB55</f>
        <v>0</v>
      </c>
      <c r="AC55">
        <f>'2025-26'!AC55</f>
        <v>0</v>
      </c>
      <c r="AD55">
        <f>'2025-26'!AD55</f>
        <v>0</v>
      </c>
      <c r="AE55">
        <f>'2025-26'!AE55</f>
        <v>0</v>
      </c>
    </row>
    <row r="56" spans="1:31">
      <c r="A56" s="3">
        <v>75</v>
      </c>
      <c r="B56" t="s">
        <v>73</v>
      </c>
      <c r="C56">
        <f>'2025-26'!C56</f>
        <v>0</v>
      </c>
      <c r="D56">
        <f>'2025-26'!D56</f>
        <v>0</v>
      </c>
      <c r="E56">
        <f>'2025-26'!E56</f>
        <v>0</v>
      </c>
      <c r="F56">
        <f>'2025-26'!F56</f>
        <v>0</v>
      </c>
      <c r="G56" s="92">
        <f>Standard!J56</f>
        <v>6223.5217000000002</v>
      </c>
      <c r="H56">
        <f>'2025-26'!H56</f>
        <v>20.875</v>
      </c>
      <c r="I56">
        <f>'2025-26'!I56</f>
        <v>115</v>
      </c>
      <c r="J56">
        <f>'2025-26'!J56</f>
        <v>77.625</v>
      </c>
      <c r="K56">
        <f>'2025-26'!K56</f>
        <v>4</v>
      </c>
      <c r="L56" s="92">
        <f>'Level 2'!T56</f>
        <v>779</v>
      </c>
      <c r="M56" s="92">
        <f>'Level 3'!T56</f>
        <v>173</v>
      </c>
      <c r="N56" s="92">
        <f>ELL!T56</f>
        <v>301</v>
      </c>
      <c r="O56" s="92">
        <f>Indigenous!T56</f>
        <v>1274</v>
      </c>
      <c r="P56">
        <f>'2025-26'!P56</f>
        <v>1.25</v>
      </c>
      <c r="Q56">
        <f>'2025-26'!Q56</f>
        <v>25</v>
      </c>
      <c r="R56">
        <f>'2025-26'!R56</f>
        <v>1</v>
      </c>
      <c r="S56">
        <f>'2025-26'!S56</f>
        <v>0</v>
      </c>
      <c r="T56">
        <f>'2025-26'!T56</f>
        <v>45</v>
      </c>
      <c r="U56">
        <f>'2025-26'!U56</f>
        <v>1</v>
      </c>
      <c r="V56">
        <f>'2025-26'!V56</f>
        <v>0</v>
      </c>
      <c r="W56">
        <f>'2025-26'!W56</f>
        <v>25</v>
      </c>
      <c r="X56">
        <f>'2025-26'!X56</f>
        <v>10</v>
      </c>
      <c r="Y56">
        <f>'2025-26'!Y56</f>
        <v>0</v>
      </c>
      <c r="Z56">
        <f>'2025-26'!Z56</f>
        <v>0</v>
      </c>
      <c r="AA56">
        <f>'2025-26'!AA56</f>
        <v>30</v>
      </c>
      <c r="AB56">
        <f>'2025-26'!AB56</f>
        <v>2</v>
      </c>
      <c r="AC56">
        <f>'2025-26'!AC56</f>
        <v>0</v>
      </c>
      <c r="AD56">
        <f>'2025-26'!AD56</f>
        <v>35</v>
      </c>
      <c r="AE56">
        <f>'2025-26'!AE56</f>
        <v>1</v>
      </c>
    </row>
    <row r="57" spans="1:31">
      <c r="A57" s="3">
        <v>78</v>
      </c>
      <c r="B57" t="s">
        <v>74</v>
      </c>
      <c r="C57">
        <f>'2025-26'!C57</f>
        <v>61</v>
      </c>
      <c r="D57">
        <f>'2025-26'!D57</f>
        <v>11</v>
      </c>
      <c r="E57">
        <f>'2025-26'!E57</f>
        <v>46.5</v>
      </c>
      <c r="F57">
        <f>'2025-26'!F57</f>
        <v>0</v>
      </c>
      <c r="G57" s="92">
        <f>Standard!J57</f>
        <v>1696.6977999999999</v>
      </c>
      <c r="H57">
        <f>'2025-26'!H57</f>
        <v>0</v>
      </c>
      <c r="I57">
        <f>'2025-26'!I57</f>
        <v>46</v>
      </c>
      <c r="J57">
        <f>'2025-26'!J57</f>
        <v>13.125</v>
      </c>
      <c r="K57">
        <f>'2025-26'!K57</f>
        <v>0</v>
      </c>
      <c r="L57" s="92">
        <f>'Level 2'!T57</f>
        <v>321</v>
      </c>
      <c r="M57" s="92">
        <f>'Level 3'!T57</f>
        <v>71</v>
      </c>
      <c r="N57" s="92">
        <f>ELL!T57</f>
        <v>69</v>
      </c>
      <c r="O57" s="92">
        <f>Indigenous!T57</f>
        <v>707</v>
      </c>
      <c r="P57">
        <f>'2025-26'!P57</f>
        <v>2.75</v>
      </c>
      <c r="Q57">
        <f>'2025-26'!Q57</f>
        <v>0</v>
      </c>
      <c r="R57">
        <f>'2025-26'!R57</f>
        <v>0</v>
      </c>
      <c r="S57">
        <f>'2025-26'!S57</f>
        <v>0</v>
      </c>
      <c r="T57">
        <f>'2025-26'!T57</f>
        <v>20</v>
      </c>
      <c r="U57">
        <f>'2025-26'!U57</f>
        <v>0</v>
      </c>
      <c r="V57">
        <f>'2025-26'!V57</f>
        <v>0</v>
      </c>
      <c r="W57">
        <f>'2025-26'!W57</f>
        <v>0</v>
      </c>
      <c r="X57">
        <f>'2025-26'!X57</f>
        <v>0</v>
      </c>
      <c r="Y57">
        <f>'2025-26'!Y57</f>
        <v>0</v>
      </c>
      <c r="Z57">
        <f>'2025-26'!Z57</f>
        <v>0</v>
      </c>
      <c r="AA57">
        <f>'2025-26'!AA57</f>
        <v>0</v>
      </c>
      <c r="AB57">
        <f>'2025-26'!AB57</f>
        <v>0</v>
      </c>
      <c r="AC57">
        <f>'2025-26'!AC57</f>
        <v>0</v>
      </c>
      <c r="AD57">
        <f>'2025-26'!AD57</f>
        <v>0</v>
      </c>
      <c r="AE57">
        <f>'2025-26'!AE57</f>
        <v>0</v>
      </c>
    </row>
    <row r="58" spans="1:31">
      <c r="A58" s="3">
        <v>79</v>
      </c>
      <c r="B58" t="s">
        <v>75</v>
      </c>
      <c r="C58">
        <f>'2025-26'!C58</f>
        <v>0</v>
      </c>
      <c r="D58">
        <f>'2025-26'!D58</f>
        <v>0</v>
      </c>
      <c r="E58">
        <f>'2025-26'!E58</f>
        <v>0</v>
      </c>
      <c r="F58">
        <f>'2025-26'!F58</f>
        <v>0</v>
      </c>
      <c r="G58" s="92">
        <f>Standard!J58</f>
        <v>7434.4915000000001</v>
      </c>
      <c r="H58">
        <f>'2025-26'!H58</f>
        <v>3.1300000000000001E-2</v>
      </c>
      <c r="I58">
        <f>'2025-26'!I58</f>
        <v>308</v>
      </c>
      <c r="J58">
        <f>'2025-26'!J58</f>
        <v>141.3125</v>
      </c>
      <c r="K58">
        <f>'2025-26'!K58</f>
        <v>8</v>
      </c>
      <c r="L58" s="92">
        <f>'Level 2'!T58</f>
        <v>660</v>
      </c>
      <c r="M58" s="92">
        <f>'Level 3'!T58</f>
        <v>84</v>
      </c>
      <c r="N58" s="92">
        <f>ELL!T58</f>
        <v>323</v>
      </c>
      <c r="O58" s="92">
        <f>Indigenous!T58</f>
        <v>1835</v>
      </c>
      <c r="P58">
        <f>'2025-26'!P58</f>
        <v>0.25</v>
      </c>
      <c r="Q58">
        <f>'2025-26'!Q58</f>
        <v>18</v>
      </c>
      <c r="R58">
        <f>'2025-26'!R58</f>
        <v>0</v>
      </c>
      <c r="S58">
        <f>'2025-26'!S58</f>
        <v>5</v>
      </c>
      <c r="T58">
        <f>'2025-26'!T58</f>
        <v>30</v>
      </c>
      <c r="U58">
        <f>'2025-26'!U58</f>
        <v>0</v>
      </c>
      <c r="V58">
        <f>'2025-26'!V58</f>
        <v>0</v>
      </c>
      <c r="W58">
        <f>'2025-26'!W58</f>
        <v>5</v>
      </c>
      <c r="X58">
        <f>'2025-26'!X58</f>
        <v>0</v>
      </c>
      <c r="Y58">
        <f>'2025-26'!Y58</f>
        <v>0</v>
      </c>
      <c r="Z58">
        <f>'2025-26'!Z58</f>
        <v>0</v>
      </c>
      <c r="AA58">
        <f>'2025-26'!AA58</f>
        <v>15</v>
      </c>
      <c r="AB58">
        <f>'2025-26'!AB58</f>
        <v>0</v>
      </c>
      <c r="AC58">
        <f>'2025-26'!AC58</f>
        <v>0</v>
      </c>
      <c r="AD58">
        <f>'2025-26'!AD58</f>
        <v>20</v>
      </c>
      <c r="AE58">
        <f>'2025-26'!AE58</f>
        <v>0</v>
      </c>
    </row>
    <row r="59" spans="1:31">
      <c r="A59" s="3">
        <v>81</v>
      </c>
      <c r="B59" t="s">
        <v>76</v>
      </c>
      <c r="C59">
        <f>'2025-26'!C59</f>
        <v>0</v>
      </c>
      <c r="D59">
        <f>'2025-26'!D59</f>
        <v>0</v>
      </c>
      <c r="E59">
        <f>'2025-26'!E59</f>
        <v>0</v>
      </c>
      <c r="F59">
        <f>'2025-26'!F59</f>
        <v>0</v>
      </c>
      <c r="G59" s="92">
        <f>Standard!J59</f>
        <v>511.47149999999999</v>
      </c>
      <c r="H59">
        <f>'2025-26'!H59</f>
        <v>0</v>
      </c>
      <c r="I59">
        <f>'2025-26'!I59</f>
        <v>0</v>
      </c>
      <c r="J59">
        <f>'2025-26'!J59</f>
        <v>0</v>
      </c>
      <c r="K59">
        <f>'2025-26'!K59</f>
        <v>1</v>
      </c>
      <c r="L59" s="92">
        <f>'Level 2'!T59</f>
        <v>49</v>
      </c>
      <c r="M59" s="92">
        <f>'Level 3'!T59</f>
        <v>17</v>
      </c>
      <c r="N59" s="92">
        <f>ELL!T59</f>
        <v>19</v>
      </c>
      <c r="O59" s="92">
        <f>Indigenous!T59</f>
        <v>222</v>
      </c>
      <c r="P59">
        <f>'2025-26'!P59</f>
        <v>0.25</v>
      </c>
      <c r="Q59">
        <f>'2025-26'!Q59</f>
        <v>0</v>
      </c>
      <c r="R59">
        <f>'2025-26'!R59</f>
        <v>0</v>
      </c>
      <c r="S59">
        <f>'2025-26'!S59</f>
        <v>0</v>
      </c>
      <c r="T59">
        <f>'2025-26'!T59</f>
        <v>0</v>
      </c>
      <c r="U59">
        <f>'2025-26'!U59</f>
        <v>0</v>
      </c>
      <c r="V59">
        <f>'2025-26'!V59</f>
        <v>0</v>
      </c>
      <c r="W59">
        <f>'2025-26'!W59</f>
        <v>0</v>
      </c>
      <c r="X59">
        <f>'2025-26'!X59</f>
        <v>0</v>
      </c>
      <c r="Y59">
        <f>'2025-26'!Y59</f>
        <v>0</v>
      </c>
      <c r="Z59">
        <f>'2025-26'!Z59</f>
        <v>0</v>
      </c>
      <c r="AA59">
        <f>'2025-26'!AA59</f>
        <v>0</v>
      </c>
      <c r="AB59">
        <f>'2025-26'!AB59</f>
        <v>0</v>
      </c>
      <c r="AC59">
        <f>'2025-26'!AC59</f>
        <v>0</v>
      </c>
      <c r="AD59">
        <f>'2025-26'!AD59</f>
        <v>0</v>
      </c>
      <c r="AE59">
        <f>'2025-26'!AE59</f>
        <v>0</v>
      </c>
    </row>
    <row r="60" spans="1:31">
      <c r="A60" s="3">
        <v>82</v>
      </c>
      <c r="B60" t="s">
        <v>77</v>
      </c>
      <c r="C60">
        <f>'2025-26'!C60</f>
        <v>0</v>
      </c>
      <c r="D60">
        <f>'2025-26'!D60</f>
        <v>0</v>
      </c>
      <c r="E60">
        <f>'2025-26'!E60</f>
        <v>0</v>
      </c>
      <c r="F60">
        <f>'2025-26'!F60</f>
        <v>0</v>
      </c>
      <c r="G60" s="92">
        <f>Standard!J60</f>
        <v>4028.7417</v>
      </c>
      <c r="H60">
        <f>'2025-26'!H60</f>
        <v>0</v>
      </c>
      <c r="I60">
        <f>'2025-26'!I60</f>
        <v>123</v>
      </c>
      <c r="J60">
        <f>'2025-26'!J60</f>
        <v>4.25</v>
      </c>
      <c r="K60">
        <f>'2025-26'!K60</f>
        <v>6</v>
      </c>
      <c r="L60" s="92">
        <f>'Level 2'!T60</f>
        <v>339</v>
      </c>
      <c r="M60" s="92">
        <f>'Level 3'!T60</f>
        <v>8</v>
      </c>
      <c r="N60" s="92">
        <f>ELL!T60</f>
        <v>681</v>
      </c>
      <c r="O60" s="92">
        <f>Indigenous!T60</f>
        <v>2284</v>
      </c>
      <c r="P60">
        <f>'2025-26'!P60</f>
        <v>0.375</v>
      </c>
      <c r="Q60">
        <f>'2025-26'!Q60</f>
        <v>0</v>
      </c>
      <c r="R60">
        <f>'2025-26'!R60</f>
        <v>0</v>
      </c>
      <c r="S60">
        <f>'2025-26'!S60</f>
        <v>0</v>
      </c>
      <c r="T60">
        <f>'2025-26'!T60</f>
        <v>30</v>
      </c>
      <c r="U60">
        <f>'2025-26'!U60</f>
        <v>0</v>
      </c>
      <c r="V60">
        <f>'2025-26'!V60</f>
        <v>0</v>
      </c>
      <c r="W60">
        <f>'2025-26'!W60</f>
        <v>0</v>
      </c>
      <c r="X60">
        <f>'2025-26'!X60</f>
        <v>0</v>
      </c>
      <c r="Y60">
        <f>'2025-26'!Y60</f>
        <v>0</v>
      </c>
      <c r="Z60">
        <f>'2025-26'!Z60</f>
        <v>0</v>
      </c>
      <c r="AA60">
        <f>'2025-26'!AA60</f>
        <v>0</v>
      </c>
      <c r="AB60">
        <f>'2025-26'!AB60</f>
        <v>0</v>
      </c>
      <c r="AC60">
        <f>'2025-26'!AC60</f>
        <v>0</v>
      </c>
      <c r="AD60">
        <f>'2025-26'!AD60</f>
        <v>0</v>
      </c>
      <c r="AE60">
        <f>'2025-26'!AE60</f>
        <v>0</v>
      </c>
    </row>
    <row r="61" spans="1:31">
      <c r="A61" s="3">
        <v>83</v>
      </c>
      <c r="B61" t="s">
        <v>78</v>
      </c>
      <c r="C61">
        <f>'2025-26'!C61</f>
        <v>0</v>
      </c>
      <c r="D61">
        <f>'2025-26'!D61</f>
        <v>0</v>
      </c>
      <c r="E61">
        <f>'2025-26'!E61</f>
        <v>0</v>
      </c>
      <c r="F61">
        <f>'2025-26'!F61</f>
        <v>0</v>
      </c>
      <c r="G61" s="92">
        <f>Standard!J61</f>
        <v>6351.9413000000004</v>
      </c>
      <c r="H61">
        <f>'2025-26'!H61</f>
        <v>0</v>
      </c>
      <c r="I61">
        <f>'2025-26'!I61</f>
        <v>48</v>
      </c>
      <c r="J61">
        <f>'2025-26'!J61</f>
        <v>0</v>
      </c>
      <c r="K61">
        <f>'2025-26'!K61</f>
        <v>4</v>
      </c>
      <c r="L61" s="92">
        <f>'Level 2'!T61</f>
        <v>596</v>
      </c>
      <c r="M61" s="92">
        <f>'Level 3'!T61</f>
        <v>85</v>
      </c>
      <c r="N61" s="92">
        <f>ELL!T61</f>
        <v>133</v>
      </c>
      <c r="O61" s="92">
        <f>Indigenous!T61</f>
        <v>1295</v>
      </c>
      <c r="P61">
        <f>'2025-26'!P61</f>
        <v>0</v>
      </c>
      <c r="Q61">
        <f>'2025-26'!Q61</f>
        <v>0</v>
      </c>
      <c r="R61">
        <f>'2025-26'!R61</f>
        <v>0</v>
      </c>
      <c r="S61">
        <f>'2025-26'!S61</f>
        <v>0</v>
      </c>
      <c r="T61">
        <f>'2025-26'!T61</f>
        <v>0</v>
      </c>
      <c r="U61">
        <f>'2025-26'!U61</f>
        <v>0</v>
      </c>
      <c r="V61">
        <f>'2025-26'!V61</f>
        <v>0</v>
      </c>
      <c r="W61">
        <f>'2025-26'!W61</f>
        <v>10</v>
      </c>
      <c r="X61">
        <f>'2025-26'!X61</f>
        <v>5</v>
      </c>
      <c r="Y61">
        <f>'2025-26'!Y61</f>
        <v>5</v>
      </c>
      <c r="Z61">
        <f>'2025-26'!Z61</f>
        <v>5</v>
      </c>
      <c r="AA61">
        <f>'2025-26'!AA61</f>
        <v>0</v>
      </c>
      <c r="AB61">
        <f>'2025-26'!AB61</f>
        <v>0</v>
      </c>
      <c r="AC61">
        <f>'2025-26'!AC61</f>
        <v>0</v>
      </c>
      <c r="AD61">
        <f>'2025-26'!AD61</f>
        <v>0</v>
      </c>
      <c r="AE61">
        <f>'2025-26'!AE61</f>
        <v>0</v>
      </c>
    </row>
    <row r="62" spans="1:31">
      <c r="A62" s="3">
        <v>84</v>
      </c>
      <c r="B62" t="s">
        <v>79</v>
      </c>
      <c r="C62">
        <f>'2025-26'!C62</f>
        <v>0</v>
      </c>
      <c r="D62">
        <f>'2025-26'!D62</f>
        <v>0</v>
      </c>
      <c r="E62">
        <f>'2025-26'!E62</f>
        <v>0</v>
      </c>
      <c r="F62">
        <f>'2025-26'!F62</f>
        <v>0</v>
      </c>
      <c r="G62" s="92">
        <f>Standard!J62</f>
        <v>286.17290000000003</v>
      </c>
      <c r="H62">
        <f>'2025-26'!H62</f>
        <v>0</v>
      </c>
      <c r="I62">
        <f>'2025-26'!I62</f>
        <v>0</v>
      </c>
      <c r="J62">
        <f>'2025-26'!J62</f>
        <v>0</v>
      </c>
      <c r="K62">
        <f>'2025-26'!K62</f>
        <v>0</v>
      </c>
      <c r="L62" s="92">
        <f>'Level 2'!T62</f>
        <v>25</v>
      </c>
      <c r="M62" s="92">
        <f>'Level 3'!T62</f>
        <v>1</v>
      </c>
      <c r="N62" s="92">
        <f>ELL!T62</f>
        <v>0</v>
      </c>
      <c r="O62" s="92">
        <f>Indigenous!T62</f>
        <v>177</v>
      </c>
      <c r="P62">
        <f>'2025-26'!P62</f>
        <v>0</v>
      </c>
      <c r="Q62">
        <f>'2025-26'!Q62</f>
        <v>0</v>
      </c>
      <c r="R62">
        <f>'2025-26'!R62</f>
        <v>0</v>
      </c>
      <c r="S62">
        <f>'2025-26'!S62</f>
        <v>0</v>
      </c>
      <c r="T62">
        <f>'2025-26'!T62</f>
        <v>0</v>
      </c>
      <c r="U62">
        <f>'2025-26'!U62</f>
        <v>0</v>
      </c>
      <c r="V62">
        <f>'2025-26'!V62</f>
        <v>0</v>
      </c>
      <c r="W62">
        <f>'2025-26'!W62</f>
        <v>0</v>
      </c>
      <c r="X62">
        <f>'2025-26'!X62</f>
        <v>0</v>
      </c>
      <c r="Y62">
        <f>'2025-26'!Y62</f>
        <v>0</v>
      </c>
      <c r="Z62">
        <f>'2025-26'!Z62</f>
        <v>0</v>
      </c>
      <c r="AA62">
        <f>'2025-26'!AA62</f>
        <v>0</v>
      </c>
      <c r="AB62">
        <f>'2025-26'!AB62</f>
        <v>0</v>
      </c>
      <c r="AC62">
        <f>'2025-26'!AC62</f>
        <v>0</v>
      </c>
      <c r="AD62">
        <f>'2025-26'!AD62</f>
        <v>0</v>
      </c>
      <c r="AE62">
        <f>'2025-26'!AE62</f>
        <v>0</v>
      </c>
    </row>
    <row r="63" spans="1:31">
      <c r="A63" s="3">
        <v>85</v>
      </c>
      <c r="B63" t="s">
        <v>80</v>
      </c>
      <c r="C63">
        <f>'2025-26'!C63</f>
        <v>0</v>
      </c>
      <c r="D63">
        <f>'2025-26'!D63</f>
        <v>0</v>
      </c>
      <c r="E63">
        <f>'2025-26'!E63</f>
        <v>0</v>
      </c>
      <c r="F63">
        <f>'2025-26'!F63</f>
        <v>0</v>
      </c>
      <c r="G63" s="92">
        <f>Standard!J63</f>
        <v>1043.1331</v>
      </c>
      <c r="H63">
        <f>'2025-26'!H63</f>
        <v>0</v>
      </c>
      <c r="I63">
        <f>'2025-26'!I63</f>
        <v>55</v>
      </c>
      <c r="J63">
        <f>'2025-26'!J63</f>
        <v>0</v>
      </c>
      <c r="K63">
        <f>'2025-26'!K63</f>
        <v>1</v>
      </c>
      <c r="L63" s="92">
        <f>'Level 2'!T63</f>
        <v>122</v>
      </c>
      <c r="M63" s="92">
        <f>'Level 3'!T63</f>
        <v>28</v>
      </c>
      <c r="N63" s="92">
        <f>ELL!T63</f>
        <v>155</v>
      </c>
      <c r="O63" s="92">
        <f>Indigenous!T63</f>
        <v>581</v>
      </c>
      <c r="P63">
        <f>'2025-26'!P63</f>
        <v>0.75</v>
      </c>
      <c r="Q63">
        <f>'2025-26'!Q63</f>
        <v>0</v>
      </c>
      <c r="R63">
        <f>'2025-26'!R63</f>
        <v>0</v>
      </c>
      <c r="S63">
        <f>'2025-26'!S63</f>
        <v>0</v>
      </c>
      <c r="T63">
        <f>'2025-26'!T63</f>
        <v>0</v>
      </c>
      <c r="U63">
        <f>'2025-26'!U63</f>
        <v>0</v>
      </c>
      <c r="V63">
        <f>'2025-26'!V63</f>
        <v>0</v>
      </c>
      <c r="W63">
        <f>'2025-26'!W63</f>
        <v>0</v>
      </c>
      <c r="X63">
        <f>'2025-26'!X63</f>
        <v>0</v>
      </c>
      <c r="Y63">
        <f>'2025-26'!Y63</f>
        <v>0</v>
      </c>
      <c r="Z63">
        <f>'2025-26'!Z63</f>
        <v>0</v>
      </c>
      <c r="AA63">
        <f>'2025-26'!AA63</f>
        <v>0</v>
      </c>
      <c r="AB63">
        <f>'2025-26'!AB63</f>
        <v>0</v>
      </c>
      <c r="AC63">
        <f>'2025-26'!AC63</f>
        <v>0</v>
      </c>
      <c r="AD63">
        <f>'2025-26'!AD63</f>
        <v>0</v>
      </c>
      <c r="AE63">
        <f>'2025-26'!AE63</f>
        <v>0</v>
      </c>
    </row>
    <row r="64" spans="1:31">
      <c r="A64" s="3">
        <v>87</v>
      </c>
      <c r="B64" t="s">
        <v>81</v>
      </c>
      <c r="C64">
        <f>'2025-26'!C64</f>
        <v>0</v>
      </c>
      <c r="D64">
        <f>'2025-26'!D64</f>
        <v>0</v>
      </c>
      <c r="E64">
        <f>'2025-26'!E64</f>
        <v>0</v>
      </c>
      <c r="F64">
        <f>'2025-26'!F64</f>
        <v>0</v>
      </c>
      <c r="G64" s="92">
        <f>Standard!J64</f>
        <v>178.55529999999999</v>
      </c>
      <c r="H64">
        <f>'2025-26'!H64</f>
        <v>0</v>
      </c>
      <c r="I64">
        <f>'2025-26'!I64</f>
        <v>0</v>
      </c>
      <c r="J64">
        <f>'2025-26'!J64</f>
        <v>0</v>
      </c>
      <c r="K64">
        <f>'2025-26'!K64</f>
        <v>1</v>
      </c>
      <c r="L64" s="92">
        <f>'Level 2'!T64</f>
        <v>11</v>
      </c>
      <c r="M64" s="92">
        <f>'Level 3'!T64</f>
        <v>0</v>
      </c>
      <c r="N64" s="92">
        <f>ELL!T64</f>
        <v>0</v>
      </c>
      <c r="O64" s="92">
        <f>Indigenous!T64</f>
        <v>133</v>
      </c>
      <c r="P64">
        <f>'2025-26'!P64</f>
        <v>0</v>
      </c>
      <c r="Q64">
        <f>'2025-26'!Q64</f>
        <v>0</v>
      </c>
      <c r="R64">
        <f>'2025-26'!R64</f>
        <v>0</v>
      </c>
      <c r="S64">
        <f>'2025-26'!S64</f>
        <v>0</v>
      </c>
      <c r="T64">
        <f>'2025-26'!T64</f>
        <v>0</v>
      </c>
      <c r="U64">
        <f>'2025-26'!U64</f>
        <v>0</v>
      </c>
      <c r="V64">
        <f>'2025-26'!V64</f>
        <v>0</v>
      </c>
      <c r="W64">
        <f>'2025-26'!W64</f>
        <v>0</v>
      </c>
      <c r="X64">
        <f>'2025-26'!X64</f>
        <v>0</v>
      </c>
      <c r="Y64">
        <f>'2025-26'!Y64</f>
        <v>0</v>
      </c>
      <c r="Z64">
        <f>'2025-26'!Z64</f>
        <v>0</v>
      </c>
      <c r="AA64">
        <f>'2025-26'!AA64</f>
        <v>0</v>
      </c>
      <c r="AB64">
        <f>'2025-26'!AB64</f>
        <v>0</v>
      </c>
      <c r="AC64">
        <f>'2025-26'!AC64</f>
        <v>0</v>
      </c>
      <c r="AD64">
        <f>'2025-26'!AD64</f>
        <v>0</v>
      </c>
      <c r="AE64">
        <f>'2025-26'!AE64</f>
        <v>0</v>
      </c>
    </row>
    <row r="65" spans="1:31">
      <c r="A65" s="3">
        <v>91</v>
      </c>
      <c r="B65" t="s">
        <v>82</v>
      </c>
      <c r="C65">
        <f>'2025-26'!C65</f>
        <v>0</v>
      </c>
      <c r="D65">
        <f>'2025-26'!D65</f>
        <v>0</v>
      </c>
      <c r="E65">
        <f>'2025-26'!E65</f>
        <v>0</v>
      </c>
      <c r="F65">
        <f>'2025-26'!F65</f>
        <v>0</v>
      </c>
      <c r="G65" s="92">
        <f>Standard!J65</f>
        <v>2496.5039999999999</v>
      </c>
      <c r="H65">
        <f>'2025-26'!H65</f>
        <v>0</v>
      </c>
      <c r="I65">
        <f>'2025-26'!I65</f>
        <v>87</v>
      </c>
      <c r="J65">
        <f>'2025-26'!J65</f>
        <v>620.75</v>
      </c>
      <c r="K65">
        <f>'2025-26'!K65</f>
        <v>8</v>
      </c>
      <c r="L65" s="92">
        <f>'Level 2'!T65</f>
        <v>663</v>
      </c>
      <c r="M65" s="92">
        <f>'Level 3'!T65</f>
        <v>91</v>
      </c>
      <c r="N65" s="92">
        <f>ELL!T65</f>
        <v>0</v>
      </c>
      <c r="O65" s="92">
        <f>Indigenous!T65</f>
        <v>1366</v>
      </c>
      <c r="P65">
        <f>'2025-26'!P65</f>
        <v>11</v>
      </c>
      <c r="Q65">
        <f>'2025-26'!Q65</f>
        <v>0</v>
      </c>
      <c r="R65">
        <f>'2025-26'!R65</f>
        <v>0</v>
      </c>
      <c r="S65">
        <f>'2025-26'!S65</f>
        <v>56</v>
      </c>
      <c r="T65">
        <f>'2025-26'!T65</f>
        <v>228</v>
      </c>
      <c r="U65">
        <f>'2025-26'!U65</f>
        <v>15</v>
      </c>
      <c r="V65">
        <f>'2025-26'!V65</f>
        <v>0</v>
      </c>
      <c r="W65">
        <f>'2025-26'!W65</f>
        <v>0</v>
      </c>
      <c r="X65">
        <f>'2025-26'!X65</f>
        <v>0</v>
      </c>
      <c r="Y65">
        <f>'2025-26'!Y65</f>
        <v>0</v>
      </c>
      <c r="Z65">
        <f>'2025-26'!Z65</f>
        <v>0</v>
      </c>
      <c r="AA65">
        <f>'2025-26'!AA65</f>
        <v>0</v>
      </c>
      <c r="AB65">
        <f>'2025-26'!AB65</f>
        <v>0</v>
      </c>
      <c r="AC65">
        <f>'2025-26'!AC65</f>
        <v>0</v>
      </c>
      <c r="AD65">
        <f>'2025-26'!AD65</f>
        <v>50</v>
      </c>
      <c r="AE65">
        <f>'2025-26'!AE65</f>
        <v>4</v>
      </c>
    </row>
    <row r="66" spans="1:31">
      <c r="A66" s="3">
        <v>92</v>
      </c>
      <c r="B66" t="s">
        <v>83</v>
      </c>
      <c r="C66">
        <f>'2025-26'!C66</f>
        <v>0</v>
      </c>
      <c r="D66">
        <f>'2025-26'!D66</f>
        <v>0</v>
      </c>
      <c r="E66">
        <f>'2025-26'!E66</f>
        <v>0</v>
      </c>
      <c r="F66">
        <f>'2025-26'!F66</f>
        <v>0</v>
      </c>
      <c r="G66" s="92">
        <f>Standard!J66</f>
        <v>324.4975</v>
      </c>
      <c r="H66">
        <f>'2025-26'!H66</f>
        <v>0</v>
      </c>
      <c r="I66">
        <f>'2025-26'!I66</f>
        <v>0</v>
      </c>
      <c r="J66">
        <f>'2025-26'!J66</f>
        <v>0</v>
      </c>
      <c r="K66">
        <f>'2025-26'!K66</f>
        <v>0</v>
      </c>
      <c r="L66" s="92">
        <f>'Level 2'!T66</f>
        <v>12</v>
      </c>
      <c r="M66" s="92">
        <f>'Level 3'!T66</f>
        <v>7</v>
      </c>
      <c r="N66" s="92">
        <f>ELL!T66</f>
        <v>1</v>
      </c>
      <c r="O66" s="92">
        <f>Indigenous!T66</f>
        <v>324.4975</v>
      </c>
      <c r="P66">
        <f>'2025-26'!P66</f>
        <v>0</v>
      </c>
      <c r="Q66">
        <f>'2025-26'!Q66</f>
        <v>0</v>
      </c>
      <c r="R66">
        <f>'2025-26'!R66</f>
        <v>0</v>
      </c>
      <c r="S66">
        <f>'2025-26'!S66</f>
        <v>0</v>
      </c>
      <c r="T66">
        <f>'2025-26'!T66</f>
        <v>0</v>
      </c>
      <c r="U66">
        <f>'2025-26'!U66</f>
        <v>0</v>
      </c>
      <c r="V66">
        <f>'2025-26'!V66</f>
        <v>0</v>
      </c>
      <c r="W66">
        <f>'2025-26'!W66</f>
        <v>0</v>
      </c>
      <c r="X66">
        <f>'2025-26'!X66</f>
        <v>0</v>
      </c>
      <c r="Y66">
        <f>'2025-26'!Y66</f>
        <v>0</v>
      </c>
      <c r="Z66">
        <f>'2025-26'!Z66</f>
        <v>0</v>
      </c>
      <c r="AA66">
        <f>'2025-26'!AA66</f>
        <v>0</v>
      </c>
      <c r="AB66">
        <f>'2025-26'!AB66</f>
        <v>0</v>
      </c>
      <c r="AC66">
        <f>'2025-26'!AC66</f>
        <v>0</v>
      </c>
      <c r="AD66">
        <f>'2025-26'!AD66</f>
        <v>0</v>
      </c>
      <c r="AE66">
        <f>'2025-26'!AE66</f>
        <v>0</v>
      </c>
    </row>
    <row r="67" spans="1:31">
      <c r="A67" s="4">
        <v>93</v>
      </c>
      <c r="B67" s="5" t="s">
        <v>84</v>
      </c>
      <c r="C67">
        <f>'2025-26'!C67</f>
        <v>0</v>
      </c>
      <c r="D67">
        <f>'2025-26'!D67</f>
        <v>0</v>
      </c>
      <c r="E67">
        <f>'2025-26'!E67</f>
        <v>0</v>
      </c>
      <c r="F67">
        <f>'2025-26'!F67</f>
        <v>25</v>
      </c>
      <c r="G67" s="92">
        <f>Standard!J67</f>
        <v>5173.1839</v>
      </c>
      <c r="H67">
        <f>'2025-26'!H67</f>
        <v>0</v>
      </c>
      <c r="I67">
        <f>'2025-26'!I67</f>
        <v>0</v>
      </c>
      <c r="J67">
        <f>'2025-26'!J67</f>
        <v>51.75</v>
      </c>
      <c r="K67">
        <f>'2025-26'!K67</f>
        <v>4</v>
      </c>
      <c r="L67" s="92">
        <f>'Level 2'!T67</f>
        <v>347</v>
      </c>
      <c r="M67" s="92">
        <f>'Level 3'!T67</f>
        <v>123</v>
      </c>
      <c r="N67" s="92">
        <f>ELL!T67</f>
        <v>1328</v>
      </c>
      <c r="O67" s="92">
        <f>Indigenous!T67</f>
        <v>366</v>
      </c>
      <c r="P67">
        <f>'2025-26'!P67</f>
        <v>0.625</v>
      </c>
      <c r="Q67">
        <f>'2025-26'!Q67</f>
        <v>0</v>
      </c>
      <c r="R67">
        <f>'2025-26'!R67</f>
        <v>0</v>
      </c>
      <c r="S67">
        <f>'2025-26'!S67</f>
        <v>5</v>
      </c>
      <c r="T67">
        <f>'2025-26'!T67</f>
        <v>25</v>
      </c>
      <c r="U67">
        <f>'2025-26'!U67</f>
        <v>0</v>
      </c>
      <c r="V67">
        <f>'2025-26'!V67</f>
        <v>0</v>
      </c>
      <c r="W67">
        <f>'2025-26'!W67</f>
        <v>0</v>
      </c>
      <c r="X67">
        <f>'2025-26'!X67</f>
        <v>0</v>
      </c>
      <c r="Y67">
        <f>'2025-26'!Y67</f>
        <v>4</v>
      </c>
      <c r="Z67">
        <f>'2025-26'!Z67</f>
        <v>0</v>
      </c>
      <c r="AA67">
        <f>'2025-26'!AA67</f>
        <v>0</v>
      </c>
      <c r="AB67">
        <f>'2025-26'!AB67</f>
        <v>0</v>
      </c>
      <c r="AC67">
        <f>'2025-26'!AC67</f>
        <v>0</v>
      </c>
      <c r="AD67">
        <f>'2025-26'!AD67</f>
        <v>1</v>
      </c>
      <c r="AE67">
        <f>'2025-26'!AE67</f>
        <v>0</v>
      </c>
    </row>
    <row r="68" spans="1:31">
      <c r="A68" s="6">
        <v>99</v>
      </c>
      <c r="B68" s="7" t="s">
        <v>85</v>
      </c>
      <c r="C68">
        <f t="shared" ref="C68:F68" si="0">SUM(C8:C67)</f>
        <v>29954</v>
      </c>
      <c r="D68">
        <f t="shared" si="0"/>
        <v>9736.5</v>
      </c>
      <c r="E68">
        <f t="shared" si="0"/>
        <v>19874.500800000002</v>
      </c>
      <c r="F68">
        <f t="shared" si="0"/>
        <v>814</v>
      </c>
      <c r="G68" s="92">
        <f>SUM(G8:G67)</f>
        <v>555196.8097999997</v>
      </c>
      <c r="H68">
        <f t="shared" ref="H68:K68" si="1">SUM(H8:H67)</f>
        <v>252.21879999999999</v>
      </c>
      <c r="I68">
        <f t="shared" si="1"/>
        <v>6234.8125</v>
      </c>
      <c r="J68">
        <f t="shared" si="1"/>
        <v>9450.25</v>
      </c>
      <c r="K68">
        <f t="shared" si="1"/>
        <v>597</v>
      </c>
      <c r="L68" s="92">
        <f t="shared" ref="L68:O68" si="2">SUM(L8:L67)</f>
        <v>50887</v>
      </c>
      <c r="M68" s="92">
        <f t="shared" si="2"/>
        <v>10996</v>
      </c>
      <c r="N68" s="92">
        <f t="shared" si="2"/>
        <v>113871</v>
      </c>
      <c r="O68" s="92">
        <f t="shared" si="2"/>
        <v>67603.497499999998</v>
      </c>
      <c r="P68">
        <f t="shared" ref="P68:AE68" si="3">SUM(P8:P67)</f>
        <v>880.34379999999999</v>
      </c>
      <c r="Q68">
        <f t="shared" si="3"/>
        <v>235.5061</v>
      </c>
      <c r="R68">
        <f t="shared" si="3"/>
        <v>513.52835000000005</v>
      </c>
      <c r="S68">
        <f t="shared" si="3"/>
        <v>401</v>
      </c>
      <c r="T68">
        <f t="shared" si="3"/>
        <v>2879.5619999999999</v>
      </c>
      <c r="U68">
        <f t="shared" si="3"/>
        <v>174.25</v>
      </c>
      <c r="V68">
        <f t="shared" si="3"/>
        <v>1</v>
      </c>
      <c r="W68">
        <f t="shared" si="3"/>
        <v>544</v>
      </c>
      <c r="X68">
        <f t="shared" si="3"/>
        <v>219</v>
      </c>
      <c r="Y68">
        <f t="shared" si="3"/>
        <v>166</v>
      </c>
      <c r="Z68">
        <f t="shared" si="3"/>
        <v>127</v>
      </c>
      <c r="AA68">
        <f t="shared" si="3"/>
        <v>200.46564799999999</v>
      </c>
      <c r="AB68">
        <f t="shared" si="3"/>
        <v>475.58299999999997</v>
      </c>
      <c r="AC68">
        <f t="shared" si="3"/>
        <v>72</v>
      </c>
      <c r="AD68">
        <f t="shared" si="3"/>
        <v>1573.375</v>
      </c>
      <c r="AE68">
        <f t="shared" si="3"/>
        <v>93.224999999999994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2:J68"/>
  <sheetViews>
    <sheetView workbookViewId="0">
      <pane xSplit="2" ySplit="7" topLeftCell="C8" activePane="bottomRight" state="frozen"/>
      <selection activeCell="AA68" sqref="AA68"/>
      <selection pane="topRight" activeCell="AA68" sqref="AA68"/>
      <selection pane="bottomLeft" activeCell="AA68" sqref="AA68"/>
      <selection pane="bottomRight" activeCell="AA68" sqref="AA68"/>
    </sheetView>
  </sheetViews>
  <sheetFormatPr defaultRowHeight="14.4"/>
  <cols>
    <col min="1" max="1" width="3.88671875" customWidth="1"/>
    <col min="2" max="2" width="27.109375" bestFit="1" customWidth="1"/>
    <col min="3" max="3" width="10.88671875" customWidth="1"/>
  </cols>
  <sheetData>
    <row r="2" spans="1:10">
      <c r="C2" s="92" t="s">
        <v>141</v>
      </c>
    </row>
    <row r="4" spans="1:10">
      <c r="A4" s="1"/>
      <c r="B4" s="2"/>
      <c r="C4" t="s">
        <v>1</v>
      </c>
    </row>
    <row r="5" spans="1:10">
      <c r="A5" s="3"/>
      <c r="C5">
        <v>2025</v>
      </c>
      <c r="D5">
        <v>2026</v>
      </c>
      <c r="E5">
        <v>2027</v>
      </c>
      <c r="F5">
        <v>2028</v>
      </c>
      <c r="H5">
        <v>2026</v>
      </c>
      <c r="I5">
        <v>2027</v>
      </c>
      <c r="J5">
        <v>2028</v>
      </c>
    </row>
    <row r="6" spans="1:10">
      <c r="A6" s="3"/>
      <c r="B6" t="s">
        <v>18</v>
      </c>
      <c r="C6" t="s">
        <v>6</v>
      </c>
    </row>
    <row r="7" spans="1:10">
      <c r="A7" s="3"/>
      <c r="C7" t="s">
        <v>133</v>
      </c>
    </row>
    <row r="8" spans="1:10">
      <c r="A8" s="1">
        <v>5</v>
      </c>
      <c r="B8" s="2" t="s">
        <v>25</v>
      </c>
      <c r="C8">
        <f>'2025-26'!G8</f>
        <v>5664.1875</v>
      </c>
      <c r="D8" s="93">
        <f>'Enrol Proj'!H8</f>
        <v>-2.3421588594704668E-2</v>
      </c>
      <c r="E8" s="93">
        <f>'Enrol Proj'!I8</f>
        <v>-2.0681265206812682E-2</v>
      </c>
      <c r="F8" s="93">
        <f>'Enrol Proj'!J8</f>
        <v>-2.1118012422360222E-2</v>
      </c>
      <c r="H8">
        <f>ROUND($C8*(1+D8),4)</f>
        <v>5531.5231999999996</v>
      </c>
      <c r="I8">
        <f>ROUND(H8*(1+E8),4)</f>
        <v>5417.1243000000004</v>
      </c>
      <c r="J8">
        <f>ROUND(I8*(1+F8),4)</f>
        <v>5302.7254000000003</v>
      </c>
    </row>
    <row r="9" spans="1:10">
      <c r="A9" s="3">
        <v>6</v>
      </c>
      <c r="B9" t="s">
        <v>26</v>
      </c>
      <c r="C9">
        <f>'2025-26'!G9</f>
        <v>3416.375</v>
      </c>
      <c r="D9" s="93">
        <f>'Enrol Proj'!H9</f>
        <v>-9.7006651884700146E-3</v>
      </c>
      <c r="E9" s="93">
        <f>'Enrol Proj'!I9</f>
        <v>-9.5158130422614562E-3</v>
      </c>
      <c r="F9" s="93">
        <f>'Enrol Proj'!J9</f>
        <v>-9.6072336818310289E-3</v>
      </c>
      <c r="H9">
        <f t="shared" ref="H9:H67" si="0">ROUND($C9*(1+D9),4)</f>
        <v>3383.2339000000002</v>
      </c>
      <c r="I9">
        <f t="shared" ref="I9:J9" si="1">ROUND(H9*(1+E9),4)</f>
        <v>3351.0396999999998</v>
      </c>
      <c r="J9">
        <f t="shared" si="1"/>
        <v>3318.8454999999999</v>
      </c>
    </row>
    <row r="10" spans="1:10">
      <c r="A10" s="3">
        <v>8</v>
      </c>
      <c r="B10" t="s">
        <v>27</v>
      </c>
      <c r="C10">
        <f>'2025-26'!G10</f>
        <v>4301.3125</v>
      </c>
      <c r="D10" s="93">
        <f>'Enrol Proj'!H10</f>
        <v>-1.2905911740216491E-2</v>
      </c>
      <c r="E10" s="93">
        <f>'Enrol Proj'!I10</f>
        <v>-2.1720792914382114E-2</v>
      </c>
      <c r="F10" s="93">
        <f>'Enrol Proj'!J10</f>
        <v>-1.207156714809221E-2</v>
      </c>
      <c r="H10">
        <f t="shared" si="0"/>
        <v>4245.8001000000004</v>
      </c>
      <c r="I10">
        <f t="shared" ref="I10:J10" si="2">ROUND(H10*(1+E10),4)</f>
        <v>4153.5780000000004</v>
      </c>
      <c r="J10">
        <f t="shared" si="2"/>
        <v>4103.4377999999997</v>
      </c>
    </row>
    <row r="11" spans="1:10">
      <c r="A11" s="3">
        <v>10</v>
      </c>
      <c r="B11" t="s">
        <v>28</v>
      </c>
      <c r="C11">
        <f>'2025-26'!G11</f>
        <v>508.62610000000001</v>
      </c>
      <c r="D11" s="93">
        <f>'Enrol Proj'!H11</f>
        <v>4.0404040404040664E-3</v>
      </c>
      <c r="E11" s="93">
        <f>'Enrol Proj'!I11</f>
        <v>-8.0482897384306362E-3</v>
      </c>
      <c r="F11" s="93">
        <f>'Enrol Proj'!J11</f>
        <v>-6.0851926977687487E-3</v>
      </c>
      <c r="H11">
        <f t="shared" si="0"/>
        <v>510.68119999999999</v>
      </c>
      <c r="I11">
        <f t="shared" ref="I11:J11" si="3">ROUND(H11*(1+E11),4)</f>
        <v>506.5711</v>
      </c>
      <c r="J11">
        <f t="shared" si="3"/>
        <v>503.48849999999999</v>
      </c>
    </row>
    <row r="12" spans="1:10">
      <c r="A12" s="3">
        <v>19</v>
      </c>
      <c r="B12" t="s">
        <v>29</v>
      </c>
      <c r="C12">
        <f>'2025-26'!G12</f>
        <v>1106.0625</v>
      </c>
      <c r="D12" s="93">
        <f>'Enrol Proj'!H12</f>
        <v>5.3956834532373765E-3</v>
      </c>
      <c r="E12" s="93">
        <f>'Enrol Proj'!I12</f>
        <v>-9.8389982110912433E-3</v>
      </c>
      <c r="F12" s="93">
        <f>'Enrol Proj'!J12</f>
        <v>-4.5167118337849921E-3</v>
      </c>
      <c r="H12">
        <f t="shared" si="0"/>
        <v>1112.0305000000001</v>
      </c>
      <c r="I12">
        <f t="shared" ref="I12:J12" si="4">ROUND(H12*(1+E12),4)</f>
        <v>1101.0891999999999</v>
      </c>
      <c r="J12">
        <f t="shared" si="4"/>
        <v>1096.1159</v>
      </c>
    </row>
    <row r="13" spans="1:10">
      <c r="A13" s="3">
        <v>20</v>
      </c>
      <c r="B13" t="s">
        <v>30</v>
      </c>
      <c r="C13">
        <f>'2025-26'!G13</f>
        <v>4159.9375</v>
      </c>
      <c r="D13" s="93">
        <f>'Enrol Proj'!H13</f>
        <v>-2.0965842167255611E-2</v>
      </c>
      <c r="E13" s="93">
        <f>'Enrol Proj'!I13</f>
        <v>-9.6246390760346134E-3</v>
      </c>
      <c r="F13" s="93">
        <f>'Enrol Proj'!J13</f>
        <v>-4.6161321671526201E-3</v>
      </c>
      <c r="H13">
        <f t="shared" si="0"/>
        <v>4072.7208999999998</v>
      </c>
      <c r="I13">
        <f t="shared" ref="I13:J13" si="5">ROUND(H13*(1+E13),4)</f>
        <v>4033.5223999999998</v>
      </c>
      <c r="J13">
        <f t="shared" si="5"/>
        <v>4014.9031</v>
      </c>
    </row>
    <row r="14" spans="1:10">
      <c r="A14" s="3">
        <v>22</v>
      </c>
      <c r="B14" t="s">
        <v>31</v>
      </c>
      <c r="C14">
        <f>'2025-26'!G14</f>
        <v>8572.3125</v>
      </c>
      <c r="D14" s="93">
        <f>'Enrol Proj'!H14</f>
        <v>-8.6378737541528139E-3</v>
      </c>
      <c r="E14" s="93">
        <f>'Enrol Proj'!I14</f>
        <v>-1.4968722073279705E-2</v>
      </c>
      <c r="F14" s="93">
        <f>'Enrol Proj'!J14</f>
        <v>-7.2578816058063156E-3</v>
      </c>
      <c r="H14">
        <f t="shared" si="0"/>
        <v>8498.2659000000003</v>
      </c>
      <c r="I14">
        <f t="shared" ref="I14:J14" si="6">ROUND(H14*(1+E14),4)</f>
        <v>8371.0576999999994</v>
      </c>
      <c r="J14">
        <f t="shared" si="6"/>
        <v>8310.3016000000007</v>
      </c>
    </row>
    <row r="15" spans="1:10">
      <c r="A15" s="3">
        <v>23</v>
      </c>
      <c r="B15" t="s">
        <v>32</v>
      </c>
      <c r="C15">
        <f>'2025-26'!G15</f>
        <v>24405.5625</v>
      </c>
      <c r="D15" s="93">
        <f>'Enrol Proj'!H15</f>
        <v>-1.7403686417213349E-3</v>
      </c>
      <c r="E15" s="93">
        <f>'Enrol Proj'!I15</f>
        <v>-9.5094698470554739E-4</v>
      </c>
      <c r="F15" s="93">
        <f>'Enrol Proj'!J15</f>
        <v>-1.1898151820421976E-4</v>
      </c>
      <c r="H15">
        <f t="shared" si="0"/>
        <v>24363.087800000001</v>
      </c>
      <c r="I15">
        <f t="shared" ref="I15:J15" si="7">ROUND(H15*(1+E15),4)</f>
        <v>24339.9198</v>
      </c>
      <c r="J15">
        <f t="shared" si="7"/>
        <v>24337.023799999999</v>
      </c>
    </row>
    <row r="16" spans="1:10">
      <c r="A16" s="3">
        <v>27</v>
      </c>
      <c r="B16" t="s">
        <v>33</v>
      </c>
      <c r="C16">
        <f>'2025-26'!G16</f>
        <v>4289.4375</v>
      </c>
      <c r="D16" s="93">
        <f>'Enrol Proj'!H16</f>
        <v>-1.4288903773163608E-2</v>
      </c>
      <c r="E16" s="93">
        <f>'Enrol Proj'!I16</f>
        <v>-1.6081540203850553E-2</v>
      </c>
      <c r="F16" s="93">
        <f>'Enrol Proj'!J16</f>
        <v>-7.5966850828729227E-3</v>
      </c>
      <c r="H16">
        <f t="shared" si="0"/>
        <v>4228.1460999999999</v>
      </c>
      <c r="I16">
        <f t="shared" ref="I16:J16" si="8">ROUND(H16*(1+E16),4)</f>
        <v>4160.1509999999998</v>
      </c>
      <c r="J16">
        <f t="shared" si="8"/>
        <v>4128.5475999999999</v>
      </c>
    </row>
    <row r="17" spans="1:10">
      <c r="A17" s="3">
        <v>28</v>
      </c>
      <c r="B17" t="s">
        <v>34</v>
      </c>
      <c r="C17">
        <f>'2025-26'!G17</f>
        <v>2730</v>
      </c>
      <c r="D17" s="93">
        <f>'Enrol Proj'!H17</f>
        <v>-1.9853709508881878E-2</v>
      </c>
      <c r="E17" s="93">
        <f>'Enrol Proj'!I17</f>
        <v>-3.3759772565742696E-2</v>
      </c>
      <c r="F17" s="93">
        <f>'Enrol Proj'!J17</f>
        <v>-2.7583670467083432E-2</v>
      </c>
      <c r="H17">
        <f t="shared" si="0"/>
        <v>2675.7993999999999</v>
      </c>
      <c r="I17">
        <f t="shared" ref="I17:J17" si="9">ROUND(H17*(1+E17),4)</f>
        <v>2585.4650000000001</v>
      </c>
      <c r="J17">
        <f t="shared" si="9"/>
        <v>2514.1484</v>
      </c>
    </row>
    <row r="18" spans="1:10">
      <c r="A18" s="3">
        <v>33</v>
      </c>
      <c r="B18" t="s">
        <v>35</v>
      </c>
      <c r="C18">
        <f>'2025-26'!G18</f>
        <v>15538.406300000001</v>
      </c>
      <c r="D18" s="93">
        <f>'Enrol Proj'!H18</f>
        <v>4.6529662659946514E-3</v>
      </c>
      <c r="E18" s="93">
        <f>'Enrol Proj'!I18</f>
        <v>-7.9120030876109748E-3</v>
      </c>
      <c r="F18" s="93">
        <f>'Enrol Proj'!J18</f>
        <v>1.6209557154898135E-3</v>
      </c>
      <c r="H18">
        <f t="shared" si="0"/>
        <v>15610.706</v>
      </c>
      <c r="I18">
        <f t="shared" ref="I18:J18" si="10">ROUND(H18*(1+E18),4)</f>
        <v>15487.194</v>
      </c>
      <c r="J18">
        <f t="shared" si="10"/>
        <v>15512.2981</v>
      </c>
    </row>
    <row r="19" spans="1:10">
      <c r="A19" s="3">
        <v>34</v>
      </c>
      <c r="B19" t="s">
        <v>36</v>
      </c>
      <c r="C19">
        <f>'2025-26'!G19</f>
        <v>19755.5625</v>
      </c>
      <c r="D19" s="93">
        <f>'Enrol Proj'!H19</f>
        <v>-1.1831747718162977E-2</v>
      </c>
      <c r="E19" s="93">
        <f>'Enrol Proj'!I19</f>
        <v>-1.6274069005962288E-2</v>
      </c>
      <c r="F19" s="93">
        <f>'Enrol Proj'!J19</f>
        <v>-1.2121814297779365E-2</v>
      </c>
      <c r="H19">
        <f t="shared" si="0"/>
        <v>19521.8197</v>
      </c>
      <c r="I19">
        <f t="shared" ref="I19:J19" si="11">ROUND(H19*(1+E19),4)</f>
        <v>19204.120299999999</v>
      </c>
      <c r="J19">
        <f t="shared" si="11"/>
        <v>18971.3315</v>
      </c>
    </row>
    <row r="20" spans="1:10">
      <c r="A20" s="3">
        <v>35</v>
      </c>
      <c r="B20" t="s">
        <v>37</v>
      </c>
      <c r="C20">
        <f>'2025-26'!G20</f>
        <v>25677.625</v>
      </c>
      <c r="D20" s="93">
        <f>'Enrol Proj'!H20</f>
        <v>1.8706554572915479E-2</v>
      </c>
      <c r="E20" s="93">
        <f>'Enrol Proj'!I20</f>
        <v>1.1432246079096764E-2</v>
      </c>
      <c r="F20" s="93">
        <f>'Enrol Proj'!J20</f>
        <v>1.0949807495319819E-2</v>
      </c>
      <c r="H20">
        <f t="shared" si="0"/>
        <v>26157.964899999999</v>
      </c>
      <c r="I20">
        <f t="shared" ref="I20:J20" si="12">ROUND(H20*(1+E20),4)</f>
        <v>26457.0092</v>
      </c>
      <c r="J20">
        <f t="shared" si="12"/>
        <v>26746.7084</v>
      </c>
    </row>
    <row r="21" spans="1:10">
      <c r="A21" s="3">
        <v>36</v>
      </c>
      <c r="B21" t="s">
        <v>38</v>
      </c>
      <c r="C21">
        <f>'2025-26'!G21</f>
        <v>77031.0625</v>
      </c>
      <c r="D21" s="93">
        <f>'Enrol Proj'!H21</f>
        <v>-5.3833546673685007E-3</v>
      </c>
      <c r="E21" s="93">
        <f>'Enrol Proj'!I21</f>
        <v>-7.1324617216536046E-3</v>
      </c>
      <c r="F21" s="93">
        <f>'Enrol Proj'!J21</f>
        <v>-7.6803799001793349E-3</v>
      </c>
      <c r="H21">
        <f t="shared" si="0"/>
        <v>76616.376999999993</v>
      </c>
      <c r="I21">
        <f t="shared" ref="I21:J21" si="13">ROUND(H21*(1+E21),4)</f>
        <v>76069.9136</v>
      </c>
      <c r="J21">
        <f t="shared" si="13"/>
        <v>75485.667799999996</v>
      </c>
    </row>
    <row r="22" spans="1:10">
      <c r="A22" s="3">
        <v>37</v>
      </c>
      <c r="B22" t="s">
        <v>39</v>
      </c>
      <c r="C22">
        <f>'2025-26'!G22</f>
        <v>15487.25</v>
      </c>
      <c r="D22" s="93">
        <f>'Enrol Proj'!H22</f>
        <v>-6.2455389007851636E-3</v>
      </c>
      <c r="E22" s="93">
        <f>'Enrol Proj'!I22</f>
        <v>-5.9256599030346191E-3</v>
      </c>
      <c r="F22" s="93">
        <f>'Enrol Proj'!J22</f>
        <v>-6.0211946050096055E-3</v>
      </c>
      <c r="H22">
        <f t="shared" si="0"/>
        <v>15390.523800000001</v>
      </c>
      <c r="I22">
        <f t="shared" ref="I22:J22" si="14">ROUND(H22*(1+E22),4)</f>
        <v>15299.3248</v>
      </c>
      <c r="J22">
        <f t="shared" si="14"/>
        <v>15207.204599999999</v>
      </c>
    </row>
    <row r="23" spans="1:10">
      <c r="A23" s="3">
        <v>38</v>
      </c>
      <c r="B23" t="s">
        <v>40</v>
      </c>
      <c r="C23">
        <f>'2025-26'!G23</f>
        <v>21936.9375</v>
      </c>
      <c r="D23" s="93">
        <f>'Enrol Proj'!H23</f>
        <v>-4.9317147192716737E-3</v>
      </c>
      <c r="E23" s="93">
        <f>'Enrol Proj'!I23</f>
        <v>-8.9803871732960783E-3</v>
      </c>
      <c r="F23" s="93">
        <f>'Enrol Proj'!J23</f>
        <v>-1.0857020730925426E-2</v>
      </c>
      <c r="H23">
        <f t="shared" si="0"/>
        <v>21828.750800000002</v>
      </c>
      <c r="I23">
        <f t="shared" ref="I23:J23" si="15">ROUND(H23*(1+E23),4)</f>
        <v>21632.7202</v>
      </c>
      <c r="J23">
        <f t="shared" si="15"/>
        <v>21397.853299999999</v>
      </c>
    </row>
    <row r="24" spans="1:10">
      <c r="A24" s="3">
        <v>39</v>
      </c>
      <c r="B24" t="s">
        <v>41</v>
      </c>
      <c r="C24">
        <f>'2025-26'!G24</f>
        <v>49577.5</v>
      </c>
      <c r="D24" s="93">
        <f>'Enrol Proj'!H24</f>
        <v>-9.8180439727065805E-3</v>
      </c>
      <c r="E24" s="93">
        <f>'Enrol Proj'!I24</f>
        <v>-1.4451973507905502E-2</v>
      </c>
      <c r="F24" s="93">
        <f>'Enrol Proj'!J24</f>
        <v>-1.6761512614834828E-2</v>
      </c>
      <c r="H24">
        <f t="shared" si="0"/>
        <v>49090.745900000002</v>
      </c>
      <c r="I24">
        <f t="shared" ref="I24:J24" si="16">ROUND(H24*(1+E24),4)</f>
        <v>48381.287700000001</v>
      </c>
      <c r="J24">
        <f t="shared" si="16"/>
        <v>47570.344100000002</v>
      </c>
    </row>
    <row r="25" spans="1:10">
      <c r="A25" s="3">
        <v>40</v>
      </c>
      <c r="B25" t="s">
        <v>42</v>
      </c>
      <c r="C25">
        <f>'2025-26'!G25</f>
        <v>7554.4375</v>
      </c>
      <c r="D25" s="93">
        <f>'Enrol Proj'!H25</f>
        <v>4.3678432298430714E-3</v>
      </c>
      <c r="E25" s="93">
        <f>'Enrol Proj'!I25</f>
        <v>-4.8189938881053607E-3</v>
      </c>
      <c r="F25" s="93">
        <f>'Enrol Proj'!J25</f>
        <v>-6.3777016652887264E-3</v>
      </c>
      <c r="H25">
        <f t="shared" si="0"/>
        <v>7587.4341000000004</v>
      </c>
      <c r="I25">
        <f t="shared" ref="I25:J25" si="17">ROUND(H25*(1+E25),4)</f>
        <v>7550.8702999999996</v>
      </c>
      <c r="J25">
        <f t="shared" si="17"/>
        <v>7502.7130999999999</v>
      </c>
    </row>
    <row r="26" spans="1:10">
      <c r="A26" s="3">
        <v>41</v>
      </c>
      <c r="B26" t="s">
        <v>43</v>
      </c>
      <c r="C26">
        <f>'2025-26'!G26</f>
        <v>26841</v>
      </c>
      <c r="D26" s="93">
        <f>'Enrol Proj'!H26</f>
        <v>-1.8646870492207146E-3</v>
      </c>
      <c r="E26" s="93">
        <f>'Enrol Proj'!I26</f>
        <v>-8.8473739866056222E-3</v>
      </c>
      <c r="F26" s="93">
        <f>'Enrol Proj'!J26</f>
        <v>-7.7172018919591245E-3</v>
      </c>
      <c r="H26">
        <f t="shared" si="0"/>
        <v>26790.9499</v>
      </c>
      <c r="I26">
        <f t="shared" ref="I26:J26" si="18">ROUND(H26*(1+E26),4)</f>
        <v>26553.920300000002</v>
      </c>
      <c r="J26">
        <f t="shared" si="18"/>
        <v>26348.998299999999</v>
      </c>
    </row>
    <row r="27" spans="1:10">
      <c r="A27" s="3">
        <v>42</v>
      </c>
      <c r="B27" t="s">
        <v>44</v>
      </c>
      <c r="C27">
        <f>'2025-26'!G27</f>
        <v>16062.3125</v>
      </c>
      <c r="D27" s="93">
        <f>'Enrol Proj'!H27</f>
        <v>-5.73348004864771E-3</v>
      </c>
      <c r="E27" s="93">
        <f>'Enrol Proj'!I27</f>
        <v>-7.9217148182665342E-3</v>
      </c>
      <c r="F27" s="93">
        <f>'Enrol Proj'!J27</f>
        <v>-5.8125880695162335E-3</v>
      </c>
      <c r="H27">
        <f t="shared" si="0"/>
        <v>15970.2196</v>
      </c>
      <c r="I27">
        <f t="shared" ref="I27:J27" si="19">ROUND(H27*(1+E27),4)</f>
        <v>15843.7081</v>
      </c>
      <c r="J27">
        <f t="shared" si="19"/>
        <v>15751.6152</v>
      </c>
    </row>
    <row r="28" spans="1:10">
      <c r="A28" s="3">
        <v>43</v>
      </c>
      <c r="B28" t="s">
        <v>45</v>
      </c>
      <c r="C28">
        <f>'2025-26'!G28</f>
        <v>32144.75</v>
      </c>
      <c r="D28" s="93">
        <f>'Enrol Proj'!H28</f>
        <v>-1.1481089128754229E-2</v>
      </c>
      <c r="E28" s="93">
        <f>'Enrol Proj'!I28</f>
        <v>-1.7638880843422355E-2</v>
      </c>
      <c r="F28" s="93">
        <f>'Enrol Proj'!J28</f>
        <v>-1.500722351623085E-2</v>
      </c>
      <c r="H28">
        <f t="shared" si="0"/>
        <v>31775.693299999999</v>
      </c>
      <c r="I28">
        <f t="shared" ref="I28:J28" si="20">ROUND(H28*(1+E28),4)</f>
        <v>31215.205600000001</v>
      </c>
      <c r="J28">
        <f t="shared" si="20"/>
        <v>30746.752</v>
      </c>
    </row>
    <row r="29" spans="1:10">
      <c r="A29" s="3">
        <v>44</v>
      </c>
      <c r="B29" t="s">
        <v>46</v>
      </c>
      <c r="C29">
        <f>'2025-26'!G29</f>
        <v>16214.75</v>
      </c>
      <c r="D29" s="93">
        <f>'Enrol Proj'!H29</f>
        <v>-6.2528948587309285E-3</v>
      </c>
      <c r="E29" s="93">
        <f>'Enrol Proj'!I29</f>
        <v>-4.5443952458634751E-3</v>
      </c>
      <c r="F29" s="93">
        <f>'Enrol Proj'!J29</f>
        <v>-4.1554489055366517E-3</v>
      </c>
      <c r="H29">
        <f t="shared" si="0"/>
        <v>16113.3609</v>
      </c>
      <c r="I29">
        <f t="shared" ref="I29:J29" si="21">ROUND(H29*(1+E29),4)</f>
        <v>16040.135399999999</v>
      </c>
      <c r="J29">
        <f t="shared" si="21"/>
        <v>15973.481400000001</v>
      </c>
    </row>
    <row r="30" spans="1:10">
      <c r="A30" s="3">
        <v>45</v>
      </c>
      <c r="B30" t="s">
        <v>47</v>
      </c>
      <c r="C30">
        <f>'2025-26'!G30</f>
        <v>7010.75</v>
      </c>
      <c r="D30" s="93">
        <f>'Enrol Proj'!H30</f>
        <v>-4.1516003749832997E-3</v>
      </c>
      <c r="E30" s="93">
        <f>'Enrol Proj'!I30</f>
        <v>-1.6675632060247469E-2</v>
      </c>
      <c r="F30" s="93">
        <f>'Enrol Proj'!J30</f>
        <v>-2.8719912472647824E-3</v>
      </c>
      <c r="H30">
        <f t="shared" si="0"/>
        <v>6981.6441999999997</v>
      </c>
      <c r="I30">
        <f t="shared" ref="I30:J30" si="22">ROUND(H30*(1+E30),4)</f>
        <v>6865.2209000000003</v>
      </c>
      <c r="J30">
        <f t="shared" si="22"/>
        <v>6845.5039999999999</v>
      </c>
    </row>
    <row r="31" spans="1:10">
      <c r="A31" s="3">
        <v>46</v>
      </c>
      <c r="B31" t="s">
        <v>48</v>
      </c>
      <c r="C31">
        <f>'2025-26'!G31</f>
        <v>3259.625</v>
      </c>
      <c r="D31" s="93">
        <f>'Enrol Proj'!H31</f>
        <v>-1.6304347826086918E-2</v>
      </c>
      <c r="E31" s="93">
        <f>'Enrol Proj'!I31</f>
        <v>-1.0758941552777013E-2</v>
      </c>
      <c r="F31" s="93">
        <f>'Enrol Proj'!J31</f>
        <v>4.4091710758378255E-3</v>
      </c>
      <c r="H31">
        <f t="shared" si="0"/>
        <v>3206.4789000000001</v>
      </c>
      <c r="I31">
        <f t="shared" ref="I31:J31" si="23">ROUND(H31*(1+E31),4)</f>
        <v>3171.9805999999999</v>
      </c>
      <c r="J31">
        <f t="shared" si="23"/>
        <v>3185.9663999999998</v>
      </c>
    </row>
    <row r="32" spans="1:10">
      <c r="A32" s="3">
        <v>47</v>
      </c>
      <c r="B32" t="s">
        <v>49</v>
      </c>
      <c r="C32">
        <f>'2025-26'!G32</f>
        <v>2017.625</v>
      </c>
      <c r="D32" s="93">
        <f>'Enrol Proj'!H32</f>
        <v>-1.4536644457904258E-2</v>
      </c>
      <c r="E32" s="93">
        <f>'Enrol Proj'!I32</f>
        <v>-3.9950829748002237E-3</v>
      </c>
      <c r="F32" s="93">
        <f>'Enrol Proj'!J32</f>
        <v>5.2452946621412977E-3</v>
      </c>
      <c r="H32">
        <f t="shared" si="0"/>
        <v>1988.2954999999999</v>
      </c>
      <c r="I32">
        <f t="shared" ref="I32:J32" si="24">ROUND(H32*(1+E32),4)</f>
        <v>1980.3521000000001</v>
      </c>
      <c r="J32">
        <f t="shared" si="24"/>
        <v>1990.7396000000001</v>
      </c>
    </row>
    <row r="33" spans="1:10">
      <c r="A33" s="3">
        <v>48</v>
      </c>
      <c r="B33" t="s">
        <v>50</v>
      </c>
      <c r="C33">
        <f>'2025-26'!G33</f>
        <v>5309.25</v>
      </c>
      <c r="D33" s="93">
        <f>'Enrol Proj'!H33</f>
        <v>-2.7425373134328357E-2</v>
      </c>
      <c r="E33" s="93">
        <f>'Enrol Proj'!I33</f>
        <v>-2.6280452714367963E-2</v>
      </c>
      <c r="F33" s="93">
        <f>'Enrol Proj'!J33</f>
        <v>-1.6745468873128444E-2</v>
      </c>
      <c r="H33">
        <f t="shared" si="0"/>
        <v>5163.6418000000003</v>
      </c>
      <c r="I33">
        <f t="shared" ref="I33:J33" si="25">ROUND(H33*(1+E33),4)</f>
        <v>5027.9390000000003</v>
      </c>
      <c r="J33">
        <f t="shared" si="25"/>
        <v>4943.7438000000002</v>
      </c>
    </row>
    <row r="34" spans="1:10">
      <c r="A34" s="3">
        <v>49</v>
      </c>
      <c r="B34" t="s">
        <v>51</v>
      </c>
      <c r="C34">
        <f>'2025-26'!G34</f>
        <v>207.0625</v>
      </c>
      <c r="D34" s="93">
        <f>'Enrol Proj'!H34</f>
        <v>-4.3689320388349495E-2</v>
      </c>
      <c r="E34" s="93">
        <f>'Enrol Proj'!I34</f>
        <v>0</v>
      </c>
      <c r="F34" s="93">
        <f>'Enrol Proj'!J34</f>
        <v>-3.5532994923857864E-2</v>
      </c>
      <c r="H34">
        <f t="shared" si="0"/>
        <v>198.01609999999999</v>
      </c>
      <c r="I34">
        <f t="shared" ref="I34:J34" si="26">ROUND(H34*(1+E34),4)</f>
        <v>198.01609999999999</v>
      </c>
      <c r="J34">
        <f t="shared" si="26"/>
        <v>190.98</v>
      </c>
    </row>
    <row r="35" spans="1:10">
      <c r="A35" s="3">
        <v>50</v>
      </c>
      <c r="B35" t="s">
        <v>52</v>
      </c>
      <c r="C35">
        <f>'2025-26'!G35</f>
        <v>496.6875</v>
      </c>
      <c r="D35" s="93">
        <f>'Enrol Proj'!H35</f>
        <v>-4.4989775051124781E-2</v>
      </c>
      <c r="E35" s="93">
        <f>'Enrol Proj'!I35</f>
        <v>-1.2847965738758016E-2</v>
      </c>
      <c r="F35" s="93">
        <f>'Enrol Proj'!J35</f>
        <v>-4.7722342733188761E-2</v>
      </c>
      <c r="H35">
        <f t="shared" si="0"/>
        <v>474.34160000000003</v>
      </c>
      <c r="I35">
        <f t="shared" ref="I35:J35" si="27">ROUND(H35*(1+E35),4)</f>
        <v>468.2473</v>
      </c>
      <c r="J35">
        <f t="shared" si="27"/>
        <v>445.90140000000002</v>
      </c>
    </row>
    <row r="36" spans="1:10">
      <c r="A36" s="3">
        <v>51</v>
      </c>
      <c r="B36" t="s">
        <v>53</v>
      </c>
      <c r="C36">
        <f>'2025-26'!G36</f>
        <v>1240.375</v>
      </c>
      <c r="D36" s="93">
        <f>'Enrol Proj'!H36</f>
        <v>-1.0244286840031536E-2</v>
      </c>
      <c r="E36" s="93">
        <f>'Enrol Proj'!I36</f>
        <v>-4.777070063694322E-3</v>
      </c>
      <c r="F36" s="93">
        <f>'Enrol Proj'!J36</f>
        <v>4.7999999999999154E-3</v>
      </c>
      <c r="H36">
        <f t="shared" si="0"/>
        <v>1227.6682000000001</v>
      </c>
      <c r="I36">
        <f t="shared" ref="I36:J36" si="28">ROUND(H36*(1+E36),4)</f>
        <v>1221.8035</v>
      </c>
      <c r="J36">
        <f t="shared" si="28"/>
        <v>1227.6682000000001</v>
      </c>
    </row>
    <row r="37" spans="1:10">
      <c r="A37" s="3">
        <v>52</v>
      </c>
      <c r="B37" t="s">
        <v>54</v>
      </c>
      <c r="C37">
        <f>'2025-26'!G37</f>
        <v>1757.125</v>
      </c>
      <c r="D37" s="93">
        <f>'Enrol Proj'!H37</f>
        <v>-1.6192071468453362E-2</v>
      </c>
      <c r="E37" s="93">
        <f>'Enrol Proj'!I37</f>
        <v>-3.4619750283768402E-2</v>
      </c>
      <c r="F37" s="93">
        <f>'Enrol Proj'!J37</f>
        <v>-2.410346854791301E-2</v>
      </c>
      <c r="H37">
        <f t="shared" si="0"/>
        <v>1728.6735000000001</v>
      </c>
      <c r="I37">
        <f t="shared" ref="I37:J37" si="29">ROUND(H37*(1+E37),4)</f>
        <v>1668.8272999999999</v>
      </c>
      <c r="J37">
        <f t="shared" si="29"/>
        <v>1628.6027999999999</v>
      </c>
    </row>
    <row r="38" spans="1:10">
      <c r="A38" s="3">
        <v>53</v>
      </c>
      <c r="B38" t="s">
        <v>55</v>
      </c>
      <c r="C38">
        <f>'2025-26'!G38</f>
        <v>2242.8125</v>
      </c>
      <c r="D38" s="93">
        <f>'Enrol Proj'!H38</f>
        <v>-2.3769100169779289E-2</v>
      </c>
      <c r="E38" s="93">
        <f>'Enrol Proj'!I38</f>
        <v>-2.9130434782608683E-2</v>
      </c>
      <c r="F38" s="93">
        <f>'Enrol Proj'!J38</f>
        <v>-7.1652485445589109E-3</v>
      </c>
      <c r="H38">
        <f t="shared" si="0"/>
        <v>2189.5029</v>
      </c>
      <c r="I38">
        <f t="shared" ref="I38:J38" si="30">ROUND(H38*(1+E38),4)</f>
        <v>2125.7217000000001</v>
      </c>
      <c r="J38">
        <f t="shared" si="30"/>
        <v>2110.4904000000001</v>
      </c>
    </row>
    <row r="39" spans="1:10">
      <c r="A39" s="3">
        <v>54</v>
      </c>
      <c r="B39" t="s">
        <v>56</v>
      </c>
      <c r="C39">
        <f>'2025-26'!G39</f>
        <v>1777</v>
      </c>
      <c r="D39" s="93">
        <f>'Enrol Proj'!H39</f>
        <v>-3.2449972958355833E-2</v>
      </c>
      <c r="E39" s="93">
        <f>'Enrol Proj'!I39</f>
        <v>-4.4158747903856876E-2</v>
      </c>
      <c r="F39" s="93">
        <f>'Enrol Proj'!J39</f>
        <v>-2.3391812865497075E-2</v>
      </c>
      <c r="H39">
        <f t="shared" si="0"/>
        <v>1719.3363999999999</v>
      </c>
      <c r="I39">
        <f t="shared" ref="I39:J39" si="31">ROUND(H39*(1+E39),4)</f>
        <v>1643.4127000000001</v>
      </c>
      <c r="J39">
        <f t="shared" si="31"/>
        <v>1604.9703</v>
      </c>
    </row>
    <row r="40" spans="1:10">
      <c r="A40" s="3">
        <v>57</v>
      </c>
      <c r="B40" t="s">
        <v>57</v>
      </c>
      <c r="C40">
        <f>'2025-26'!G40</f>
        <v>12760.3125</v>
      </c>
      <c r="D40" s="93">
        <f>'Enrol Proj'!H40</f>
        <v>-1.9382465629930179E-2</v>
      </c>
      <c r="E40" s="93">
        <f>'Enrol Proj'!I40</f>
        <v>-2.788630966061445E-2</v>
      </c>
      <c r="F40" s="93">
        <f>'Enrol Proj'!J40</f>
        <v>-2.1987548270155255E-2</v>
      </c>
      <c r="H40">
        <f t="shared" si="0"/>
        <v>12512.986199999999</v>
      </c>
      <c r="I40">
        <f t="shared" ref="I40:J40" si="32">ROUND(H40*(1+E40),4)</f>
        <v>12164.0452</v>
      </c>
      <c r="J40">
        <f t="shared" si="32"/>
        <v>11896.5877</v>
      </c>
    </row>
    <row r="41" spans="1:10">
      <c r="A41" s="3">
        <v>58</v>
      </c>
      <c r="B41" t="s">
        <v>58</v>
      </c>
      <c r="C41">
        <f>'2025-26'!G41</f>
        <v>1792.6875</v>
      </c>
      <c r="D41" s="93">
        <f>'Enrol Proj'!H41</f>
        <v>-2.633814783347499E-2</v>
      </c>
      <c r="E41" s="93">
        <f>'Enrol Proj'!I41</f>
        <v>-6.5445026178010401E-3</v>
      </c>
      <c r="F41" s="93">
        <f>'Enrol Proj'!J41</f>
        <v>-1.7566974088712994E-3</v>
      </c>
      <c r="H41">
        <f t="shared" si="0"/>
        <v>1745.4713999999999</v>
      </c>
      <c r="I41">
        <f t="shared" ref="I41:J41" si="33">ROUND(H41*(1+E41),4)</f>
        <v>1734.0482</v>
      </c>
      <c r="J41">
        <f t="shared" si="33"/>
        <v>1731.002</v>
      </c>
    </row>
    <row r="42" spans="1:10">
      <c r="A42" s="3">
        <v>59</v>
      </c>
      <c r="B42" t="s">
        <v>59</v>
      </c>
      <c r="C42">
        <f>'2025-26'!G42</f>
        <v>3556.875</v>
      </c>
      <c r="D42" s="93">
        <f>'Enrol Proj'!H42</f>
        <v>-3.2497934453318611E-2</v>
      </c>
      <c r="E42" s="93">
        <f>'Enrol Proj'!I42</f>
        <v>-3.0742954739538808E-2</v>
      </c>
      <c r="F42" s="93">
        <f>'Enrol Proj'!J42</f>
        <v>-1.3215859030836996E-2</v>
      </c>
      <c r="H42">
        <f t="shared" si="0"/>
        <v>3441.2838999999999</v>
      </c>
      <c r="I42">
        <f t="shared" ref="I42:J42" si="34">ROUND(H42*(1+E42),4)</f>
        <v>3335.4886999999999</v>
      </c>
      <c r="J42">
        <f t="shared" si="34"/>
        <v>3291.4074000000001</v>
      </c>
    </row>
    <row r="43" spans="1:10">
      <c r="A43" s="3">
        <v>60</v>
      </c>
      <c r="B43" t="s">
        <v>60</v>
      </c>
      <c r="C43">
        <f>'2025-26'!G43</f>
        <v>5821.125</v>
      </c>
      <c r="D43" s="93">
        <f>'Enrol Proj'!H43</f>
        <v>-2.389996834441277E-2</v>
      </c>
      <c r="E43" s="93">
        <f>'Enrol Proj'!I43</f>
        <v>-1.9944867844981395E-2</v>
      </c>
      <c r="F43" s="93">
        <f>'Enrol Proj'!J43</f>
        <v>-1.5056254136333602E-2</v>
      </c>
      <c r="H43">
        <f t="shared" si="0"/>
        <v>5682.0002999999997</v>
      </c>
      <c r="I43">
        <f t="shared" ref="I43:J43" si="35">ROUND(H43*(1+E43),4)</f>
        <v>5568.6736000000001</v>
      </c>
      <c r="J43">
        <f t="shared" si="35"/>
        <v>5484.8302000000003</v>
      </c>
    </row>
    <row r="44" spans="1:10">
      <c r="A44" s="3">
        <v>61</v>
      </c>
      <c r="B44" t="s">
        <v>61</v>
      </c>
      <c r="C44">
        <f>'2025-26'!G44</f>
        <v>20465.8145</v>
      </c>
      <c r="D44" s="93">
        <f>'Enrol Proj'!H44</f>
        <v>-1.2659428192119848E-2</v>
      </c>
      <c r="E44" s="93">
        <f>'Enrol Proj'!I44</f>
        <v>-1.6903572800614719E-2</v>
      </c>
      <c r="F44" s="93">
        <f>'Enrol Proj'!J44</f>
        <v>-1.5728800312622138E-2</v>
      </c>
      <c r="H44">
        <f t="shared" si="0"/>
        <v>20206.728999999999</v>
      </c>
      <c r="I44">
        <f t="shared" ref="I44:J44" si="36">ROUND(H44*(1+E44),4)</f>
        <v>19865.163100000002</v>
      </c>
      <c r="J44">
        <f t="shared" si="36"/>
        <v>19552.707900000001</v>
      </c>
    </row>
    <row r="45" spans="1:10">
      <c r="A45" s="3">
        <v>62</v>
      </c>
      <c r="B45" t="s">
        <v>62</v>
      </c>
      <c r="C45">
        <f>'2025-26'!G45</f>
        <v>13654</v>
      </c>
      <c r="D45" s="93">
        <f>'Enrol Proj'!H45</f>
        <v>1.3124108416547875E-2</v>
      </c>
      <c r="E45" s="93">
        <f>'Enrol Proj'!I45</f>
        <v>1.1053224443818621E-2</v>
      </c>
      <c r="F45" s="93">
        <f>'Enrol Proj'!J45</f>
        <v>5.5706427129029734E-3</v>
      </c>
      <c r="H45">
        <f t="shared" si="0"/>
        <v>13833.196599999999</v>
      </c>
      <c r="I45">
        <f t="shared" ref="I45:J45" si="37">ROUND(H45*(1+E45),4)</f>
        <v>13986.098</v>
      </c>
      <c r="J45">
        <f t="shared" si="37"/>
        <v>14064.009599999999</v>
      </c>
    </row>
    <row r="46" spans="1:10">
      <c r="A46" s="3">
        <v>63</v>
      </c>
      <c r="B46" t="s">
        <v>63</v>
      </c>
      <c r="C46">
        <f>'2025-26'!G46</f>
        <v>6658</v>
      </c>
      <c r="D46" s="93">
        <f>'Enrol Proj'!H46</f>
        <v>-1.1096884336320945E-2</v>
      </c>
      <c r="E46" s="93">
        <f>'Enrol Proj'!I46</f>
        <v>-1.0358221838584369E-2</v>
      </c>
      <c r="F46" s="93">
        <f>'Enrol Proj'!J46</f>
        <v>-5.3423462712604008E-3</v>
      </c>
      <c r="H46">
        <f t="shared" si="0"/>
        <v>6584.1169</v>
      </c>
      <c r="I46">
        <f t="shared" ref="I46:J46" si="38">ROUND(H46*(1+E46),4)</f>
        <v>6515.9171999999999</v>
      </c>
      <c r="J46">
        <f t="shared" si="38"/>
        <v>6481.1068999999998</v>
      </c>
    </row>
    <row r="47" spans="1:10">
      <c r="A47" s="3">
        <v>64</v>
      </c>
      <c r="B47" t="s">
        <v>64</v>
      </c>
      <c r="C47">
        <f>'2025-26'!G47</f>
        <v>1389.25</v>
      </c>
      <c r="D47" s="93">
        <f>'Enrol Proj'!H47</f>
        <v>-1.5415549597855183E-2</v>
      </c>
      <c r="E47" s="93">
        <f>'Enrol Proj'!I47</f>
        <v>4.0844111640572223E-3</v>
      </c>
      <c r="F47" s="93">
        <f>'Enrol Proj'!J47</f>
        <v>4.0677966101694274E-3</v>
      </c>
      <c r="H47">
        <f t="shared" si="0"/>
        <v>1367.8339000000001</v>
      </c>
      <c r="I47">
        <f t="shared" ref="I47:J47" si="39">ROUND(H47*(1+E47),4)</f>
        <v>1373.4206999999999</v>
      </c>
      <c r="J47">
        <f t="shared" si="39"/>
        <v>1379.0074999999999</v>
      </c>
    </row>
    <row r="48" spans="1:10">
      <c r="A48" s="3">
        <v>67</v>
      </c>
      <c r="B48" t="s">
        <v>65</v>
      </c>
      <c r="C48">
        <f>'2025-26'!G48</f>
        <v>5724.9375</v>
      </c>
      <c r="D48" s="93">
        <f>'Enrol Proj'!H48</f>
        <v>-1.3326585695006776E-2</v>
      </c>
      <c r="E48" s="93">
        <f>'Enrol Proj'!I48</f>
        <v>-1.094204137459398E-2</v>
      </c>
      <c r="F48" s="93">
        <f>'Enrol Proj'!J48</f>
        <v>-2.0743301642177636E-3</v>
      </c>
      <c r="H48">
        <f t="shared" si="0"/>
        <v>5648.6436000000003</v>
      </c>
      <c r="I48">
        <f t="shared" ref="I48:J48" si="40">ROUND(H48*(1+E48),4)</f>
        <v>5586.8359</v>
      </c>
      <c r="J48">
        <f t="shared" si="40"/>
        <v>5575.2470000000003</v>
      </c>
    </row>
    <row r="49" spans="1:10">
      <c r="A49" s="3">
        <v>68</v>
      </c>
      <c r="B49" t="s">
        <v>66</v>
      </c>
      <c r="C49">
        <f>'2025-26'!G49</f>
        <v>14742</v>
      </c>
      <c r="D49" s="93">
        <f>'Enrol Proj'!H49</f>
        <v>-1.6574585635359074E-2</v>
      </c>
      <c r="E49" s="93">
        <f>'Enrol Proj'!I49</f>
        <v>-1.4981273408239737E-2</v>
      </c>
      <c r="F49" s="93">
        <f>'Enrol Proj'!J49</f>
        <v>-1.3963550544119574E-2</v>
      </c>
      <c r="H49">
        <f t="shared" si="0"/>
        <v>14497.657499999999</v>
      </c>
      <c r="I49">
        <f t="shared" ref="I49:J49" si="41">ROUND(H49*(1+E49),4)</f>
        <v>14280.464099999999</v>
      </c>
      <c r="J49">
        <f t="shared" si="41"/>
        <v>14081.0581</v>
      </c>
    </row>
    <row r="50" spans="1:10">
      <c r="A50" s="3">
        <v>69</v>
      </c>
      <c r="B50" t="s">
        <v>67</v>
      </c>
      <c r="C50">
        <f>'2025-26'!G50</f>
        <v>4164.375</v>
      </c>
      <c r="D50" s="93">
        <f>'Enrol Proj'!H50</f>
        <v>-2.2758306781975435E-2</v>
      </c>
      <c r="E50" s="93">
        <f>'Enrol Proj'!I50</f>
        <v>-2.0726595249184854E-2</v>
      </c>
      <c r="F50" s="93">
        <f>'Enrol Proj'!J50</f>
        <v>-8.7990487514862936E-3</v>
      </c>
      <c r="H50">
        <f t="shared" si="0"/>
        <v>4069.6008999999999</v>
      </c>
      <c r="I50">
        <f t="shared" ref="I50:J50" si="42">ROUND(H50*(1+E50),4)</f>
        <v>3985.2519000000002</v>
      </c>
      <c r="J50">
        <f t="shared" si="42"/>
        <v>3950.1855</v>
      </c>
    </row>
    <row r="51" spans="1:10">
      <c r="A51" s="3">
        <v>70</v>
      </c>
      <c r="B51" t="s">
        <v>68</v>
      </c>
      <c r="C51">
        <f>'2025-26'!G51</f>
        <v>3778.9375</v>
      </c>
      <c r="D51" s="93">
        <f>'Enrol Proj'!H51</f>
        <v>-1.2342504499871398E-2</v>
      </c>
      <c r="E51" s="93">
        <f>'Enrol Proj'!I51</f>
        <v>-1.431918771153351E-2</v>
      </c>
      <c r="F51" s="93">
        <f>'Enrol Proj'!J51</f>
        <v>-7.3956682514527694E-3</v>
      </c>
      <c r="H51">
        <f t="shared" si="0"/>
        <v>3732.2959000000001</v>
      </c>
      <c r="I51">
        <f t="shared" ref="I51:J51" si="43">ROUND(H51*(1+E51),4)</f>
        <v>3678.8525</v>
      </c>
      <c r="J51">
        <f t="shared" si="43"/>
        <v>3651.6448999999998</v>
      </c>
    </row>
    <row r="52" spans="1:10">
      <c r="A52" s="3">
        <v>71</v>
      </c>
      <c r="B52" t="s">
        <v>69</v>
      </c>
      <c r="C52">
        <f>'2025-26'!G52</f>
        <v>8391.5625</v>
      </c>
      <c r="D52" s="93">
        <f>'Enrol Proj'!H52</f>
        <v>-1.5516364253009951E-2</v>
      </c>
      <c r="E52" s="93">
        <f>'Enrol Proj'!I52</f>
        <v>-8.1818964774782454E-3</v>
      </c>
      <c r="F52" s="93">
        <f>'Enrol Proj'!J52</f>
        <v>-3.2997568600208194E-3</v>
      </c>
      <c r="H52">
        <f t="shared" si="0"/>
        <v>8261.3559999999998</v>
      </c>
      <c r="I52">
        <f t="shared" ref="I52:J52" si="44">ROUND(H52*(1+E52),4)</f>
        <v>8193.7623999999996</v>
      </c>
      <c r="J52">
        <f t="shared" si="44"/>
        <v>8166.7250000000004</v>
      </c>
    </row>
    <row r="53" spans="1:10">
      <c r="A53" s="3">
        <v>72</v>
      </c>
      <c r="B53" t="s">
        <v>70</v>
      </c>
      <c r="C53">
        <f>'2025-26'!G53</f>
        <v>5485.6875</v>
      </c>
      <c r="D53" s="93">
        <f>'Enrol Proj'!H53</f>
        <v>-2.3050603277507631E-2</v>
      </c>
      <c r="E53" s="93">
        <f>'Enrol Proj'!I53</f>
        <v>-1.88018433179723E-2</v>
      </c>
      <c r="F53" s="93">
        <f>'Enrol Proj'!J53</f>
        <v>-1.465339094495588E-2</v>
      </c>
      <c r="H53">
        <f t="shared" si="0"/>
        <v>5359.2390999999998</v>
      </c>
      <c r="I53">
        <f t="shared" ref="I53:J53" si="45">ROUND(H53*(1+E53),4)</f>
        <v>5258.4754999999996</v>
      </c>
      <c r="J53">
        <f t="shared" si="45"/>
        <v>5181.4210000000003</v>
      </c>
    </row>
    <row r="54" spans="1:10">
      <c r="A54" s="3">
        <v>73</v>
      </c>
      <c r="B54" t="s">
        <v>71</v>
      </c>
      <c r="C54">
        <f>'2025-26'!G54</f>
        <v>15369.4375</v>
      </c>
      <c r="D54" s="93">
        <f>'Enrol Proj'!H54</f>
        <v>-7.6359008544936158E-3</v>
      </c>
      <c r="E54" s="93">
        <f>'Enrol Proj'!I54</f>
        <v>-1.0076335877862608E-2</v>
      </c>
      <c r="F54" s="93">
        <f>'Enrol Proj'!J54</f>
        <v>-5.8605798889573846E-3</v>
      </c>
      <c r="H54">
        <f t="shared" si="0"/>
        <v>15252.078</v>
      </c>
      <c r="I54">
        <f t="shared" ref="I54:J54" si="46">ROUND(H54*(1+E54),4)</f>
        <v>15098.392900000001</v>
      </c>
      <c r="J54">
        <f t="shared" si="46"/>
        <v>15009.9076</v>
      </c>
    </row>
    <row r="55" spans="1:10">
      <c r="A55" s="3">
        <v>74</v>
      </c>
      <c r="B55" t="s">
        <v>72</v>
      </c>
      <c r="C55">
        <f>'2025-26'!G55</f>
        <v>974</v>
      </c>
      <c r="D55" s="93">
        <f>'Enrol Proj'!H55</f>
        <v>-2.0134228187919434E-2</v>
      </c>
      <c r="E55" s="93">
        <f>'Enrol Proj'!I55</f>
        <v>-3.9138943248532287E-3</v>
      </c>
      <c r="F55" s="93">
        <f>'Enrol Proj'!J55</f>
        <v>-1.9646365422396839E-2</v>
      </c>
      <c r="H55">
        <f t="shared" si="0"/>
        <v>954.38930000000005</v>
      </c>
      <c r="I55">
        <f t="shared" ref="I55:J55" si="47">ROUND(H55*(1+E55),4)</f>
        <v>950.65390000000002</v>
      </c>
      <c r="J55">
        <f t="shared" si="47"/>
        <v>931.97699999999998</v>
      </c>
    </row>
    <row r="56" spans="1:10">
      <c r="A56" s="3">
        <v>75</v>
      </c>
      <c r="B56" t="s">
        <v>73</v>
      </c>
      <c r="C56">
        <f>'2025-26'!G56</f>
        <v>6363</v>
      </c>
      <c r="D56" s="93">
        <f>'Enrol Proj'!H56</f>
        <v>-3.3610989332164554E-3</v>
      </c>
      <c r="E56" s="93">
        <f>'Enrol Proj'!I56</f>
        <v>-1.14369501466276E-2</v>
      </c>
      <c r="F56" s="93">
        <f>'Enrol Proj'!J56</f>
        <v>-7.2678730347077725E-3</v>
      </c>
      <c r="H56">
        <f t="shared" si="0"/>
        <v>6341.6133</v>
      </c>
      <c r="I56">
        <f t="shared" ref="I56:J56" si="48">ROUND(H56*(1+E56),4)</f>
        <v>6269.0846000000001</v>
      </c>
      <c r="J56">
        <f t="shared" si="48"/>
        <v>6223.5217000000002</v>
      </c>
    </row>
    <row r="57" spans="1:10">
      <c r="A57" s="3">
        <v>78</v>
      </c>
      <c r="B57" t="s">
        <v>74</v>
      </c>
      <c r="C57">
        <f>'2025-26'!G57</f>
        <v>1754.6875</v>
      </c>
      <c r="D57" s="93">
        <f>'Enrol Proj'!H57</f>
        <v>-1.3105413105413133E-2</v>
      </c>
      <c r="E57" s="93">
        <f>'Enrol Proj'!I57</f>
        <v>-2.0785219399538146E-2</v>
      </c>
      <c r="F57" s="93">
        <f>'Enrol Proj'!J57</f>
        <v>5.8962264150941301E-4</v>
      </c>
      <c r="H57">
        <f t="shared" si="0"/>
        <v>1731.6916000000001</v>
      </c>
      <c r="I57">
        <f t="shared" ref="I57:J57" si="49">ROUND(H57*(1+E57),4)</f>
        <v>1695.6980000000001</v>
      </c>
      <c r="J57">
        <f t="shared" si="49"/>
        <v>1696.6977999999999</v>
      </c>
    </row>
    <row r="58" spans="1:10">
      <c r="A58" s="3">
        <v>79</v>
      </c>
      <c r="B58" t="s">
        <v>75</v>
      </c>
      <c r="C58">
        <f>'2025-26'!G58</f>
        <v>7777.5347000000002</v>
      </c>
      <c r="D58" s="93">
        <f>'Enrol Proj'!H58</f>
        <v>-1.7253948967193233E-2</v>
      </c>
      <c r="E58" s="93">
        <f>'Enrol Proj'!I58</f>
        <v>-1.3229475766567744E-2</v>
      </c>
      <c r="F58" s="93">
        <f>'Enrol Proj'!J58</f>
        <v>-1.4283924320260599E-2</v>
      </c>
      <c r="H58">
        <f t="shared" si="0"/>
        <v>7643.3415000000005</v>
      </c>
      <c r="I58">
        <f t="shared" ref="I58:J58" si="50">ROUND(H58*(1+E58),4)</f>
        <v>7542.2241000000004</v>
      </c>
      <c r="J58">
        <f t="shared" si="50"/>
        <v>7434.4915000000001</v>
      </c>
    </row>
    <row r="59" spans="1:10">
      <c r="A59" s="3">
        <v>81</v>
      </c>
      <c r="B59" t="s">
        <v>76</v>
      </c>
      <c r="C59">
        <f>'2025-26'!G59</f>
        <v>582.75</v>
      </c>
      <c r="D59" s="93">
        <f>'Enrol Proj'!H59</f>
        <v>-4.7933884297520657E-2</v>
      </c>
      <c r="E59" s="93">
        <f>'Enrol Proj'!I59</f>
        <v>-4.513888888888884E-2</v>
      </c>
      <c r="F59" s="93">
        <f>'Enrol Proj'!J59</f>
        <v>-3.4545454545454546E-2</v>
      </c>
      <c r="H59">
        <f t="shared" si="0"/>
        <v>554.81650000000002</v>
      </c>
      <c r="I59">
        <f t="shared" ref="I59:J59" si="51">ROUND(H59*(1+E59),4)</f>
        <v>529.77269999999999</v>
      </c>
      <c r="J59">
        <f t="shared" si="51"/>
        <v>511.47149999999999</v>
      </c>
    </row>
    <row r="60" spans="1:10">
      <c r="A60" s="3">
        <v>82</v>
      </c>
      <c r="B60" t="s">
        <v>77</v>
      </c>
      <c r="C60">
        <f>'2025-26'!G60</f>
        <v>4040.125</v>
      </c>
      <c r="D60" s="93">
        <f>'Enrol Proj'!H60</f>
        <v>9.6266729279173013E-3</v>
      </c>
      <c r="E60" s="93">
        <f>'Enrol Proj'!I60</f>
        <v>-1.2325581395348784E-2</v>
      </c>
      <c r="F60" s="93">
        <f>'Enrol Proj'!J60</f>
        <v>0</v>
      </c>
      <c r="H60">
        <f t="shared" si="0"/>
        <v>4079.018</v>
      </c>
      <c r="I60">
        <f t="shared" ref="I60:J60" si="52">ROUND(H60*(1+E60),4)</f>
        <v>4028.7417</v>
      </c>
      <c r="J60">
        <f t="shared" si="52"/>
        <v>4028.7417</v>
      </c>
    </row>
    <row r="61" spans="1:10">
      <c r="A61" s="3">
        <v>83</v>
      </c>
      <c r="B61" t="s">
        <v>78</v>
      </c>
      <c r="C61">
        <f>'2025-26'!G61</f>
        <v>6678.25</v>
      </c>
      <c r="D61" s="93">
        <f>'Enrol Proj'!H61</f>
        <v>-1.7795204343236337E-2</v>
      </c>
      <c r="E61" s="93">
        <f>'Enrol Proj'!I61</f>
        <v>-1.4432673115307826E-2</v>
      </c>
      <c r="F61" s="93">
        <f>'Enrol Proj'!J61</f>
        <v>-1.7448200654307522E-2</v>
      </c>
      <c r="H61">
        <f t="shared" si="0"/>
        <v>6559.4092000000001</v>
      </c>
      <c r="I61">
        <f t="shared" ref="I61:J61" si="53">ROUND(H61*(1+E61),4)</f>
        <v>6464.7394000000004</v>
      </c>
      <c r="J61">
        <f t="shared" si="53"/>
        <v>6351.9413000000004</v>
      </c>
    </row>
    <row r="62" spans="1:10">
      <c r="A62" s="3">
        <v>84</v>
      </c>
      <c r="B62" t="s">
        <v>79</v>
      </c>
      <c r="C62">
        <f>'2025-26'!G62</f>
        <v>305</v>
      </c>
      <c r="D62" s="93">
        <f>'Enrol Proj'!H62</f>
        <v>-1.2345679012345734E-2</v>
      </c>
      <c r="E62" s="93">
        <f>'Enrol Proj'!I62</f>
        <v>-1.8750000000000044E-2</v>
      </c>
      <c r="F62" s="93">
        <f>'Enrol Proj'!J62</f>
        <v>-3.1847133757961776E-2</v>
      </c>
      <c r="H62">
        <f t="shared" si="0"/>
        <v>301.2346</v>
      </c>
      <c r="I62">
        <f t="shared" ref="I62:J62" si="54">ROUND(H62*(1+E62),4)</f>
        <v>295.5865</v>
      </c>
      <c r="J62">
        <f t="shared" si="54"/>
        <v>286.17290000000003</v>
      </c>
    </row>
    <row r="63" spans="1:10">
      <c r="A63" s="3">
        <v>85</v>
      </c>
      <c r="B63" t="s">
        <v>80</v>
      </c>
      <c r="C63">
        <f>'2025-26'!G63</f>
        <v>1142.25</v>
      </c>
      <c r="D63" s="93">
        <f>'Enrol Proj'!H63</f>
        <v>-4.2122999157540031E-2</v>
      </c>
      <c r="E63" s="93">
        <f>'Enrol Proj'!I63</f>
        <v>-2.9023746701846931E-2</v>
      </c>
      <c r="F63" s="93">
        <f>'Enrol Proj'!J63</f>
        <v>-1.8115942028985477E-2</v>
      </c>
      <c r="H63">
        <f t="shared" si="0"/>
        <v>1094.135</v>
      </c>
      <c r="I63">
        <f t="shared" ref="I63:J63" si="55">ROUND(H63*(1+E63),4)</f>
        <v>1062.3791000000001</v>
      </c>
      <c r="J63">
        <f t="shared" si="55"/>
        <v>1043.1331</v>
      </c>
    </row>
    <row r="64" spans="1:10">
      <c r="A64" s="3">
        <v>87</v>
      </c>
      <c r="B64" t="s">
        <v>81</v>
      </c>
      <c r="C64">
        <f>'2025-26'!G64</f>
        <v>176.625</v>
      </c>
      <c r="D64" s="93">
        <f>'Enrol Proj'!H64</f>
        <v>-1.0928961748633892E-2</v>
      </c>
      <c r="E64" s="93">
        <f>'Enrol Proj'!I64</f>
        <v>-5.5248618784530246E-3</v>
      </c>
      <c r="F64" s="93">
        <f>'Enrol Proj'!J64</f>
        <v>2.7777777777777679E-2</v>
      </c>
      <c r="H64">
        <f t="shared" si="0"/>
        <v>174.69470000000001</v>
      </c>
      <c r="I64">
        <f t="shared" ref="I64:J64" si="56">ROUND(H64*(1+E64),4)</f>
        <v>173.7295</v>
      </c>
      <c r="J64">
        <f t="shared" si="56"/>
        <v>178.55529999999999</v>
      </c>
    </row>
    <row r="65" spans="1:10">
      <c r="A65" s="3">
        <v>91</v>
      </c>
      <c r="B65" t="s">
        <v>82</v>
      </c>
      <c r="C65">
        <f>'2025-26'!G65</f>
        <v>2694.125</v>
      </c>
      <c r="D65" s="93">
        <f>'Enrol Proj'!H65</f>
        <v>-3.0303030303030276E-2</v>
      </c>
      <c r="E65" s="93">
        <f>'Enrol Proj'!I65</f>
        <v>-2.5297619047619069E-2</v>
      </c>
      <c r="F65" s="93">
        <f>'Enrol Proj'!J65</f>
        <v>-1.9592875318066194E-2</v>
      </c>
      <c r="H65">
        <f t="shared" si="0"/>
        <v>2612.4848000000002</v>
      </c>
      <c r="I65">
        <f t="shared" ref="I65:J65" si="57">ROUND(H65*(1+E65),4)</f>
        <v>2546.3951999999999</v>
      </c>
      <c r="J65">
        <f t="shared" si="57"/>
        <v>2496.5039999999999</v>
      </c>
    </row>
    <row r="66" spans="1:10">
      <c r="A66" s="3">
        <v>92</v>
      </c>
      <c r="B66" t="s">
        <v>83</v>
      </c>
      <c r="C66">
        <f>'2025-26'!G66</f>
        <v>387.625</v>
      </c>
      <c r="D66" s="93">
        <f>'Enrol Proj'!H66</f>
        <v>-7.714285714285718E-2</v>
      </c>
      <c r="E66" s="93">
        <f>'Enrol Proj'!I66</f>
        <v>-4.0247678018575872E-2</v>
      </c>
      <c r="F66" s="93">
        <f>'Enrol Proj'!J66</f>
        <v>-5.4838709677419328E-2</v>
      </c>
      <c r="H66">
        <f t="shared" si="0"/>
        <v>357.72250000000003</v>
      </c>
      <c r="I66">
        <f t="shared" ref="I66:J66" si="58">ROUND(H66*(1+E66),4)</f>
        <v>343.32499999999999</v>
      </c>
      <c r="J66">
        <f t="shared" si="58"/>
        <v>324.4975</v>
      </c>
    </row>
    <row r="67" spans="1:10">
      <c r="A67" s="4">
        <v>93</v>
      </c>
      <c r="B67" s="5" t="s">
        <v>84</v>
      </c>
      <c r="C67">
        <f>'2025-26'!G67</f>
        <v>5872.125</v>
      </c>
      <c r="D67" s="93">
        <f>'Enrol Proj'!H67</f>
        <v>-4.4135534317984337E-2</v>
      </c>
      <c r="E67" s="93">
        <f>'Enrol Proj'!I67</f>
        <v>-4.7991274313761156E-2</v>
      </c>
      <c r="F67" s="93">
        <f>'Enrol Proj'!J67</f>
        <v>-3.1888485774298259E-2</v>
      </c>
      <c r="H67">
        <f t="shared" si="0"/>
        <v>5612.9556000000002</v>
      </c>
      <c r="I67">
        <f t="shared" ref="I67:J67" si="59">ROUND(H67*(1+E67),4)</f>
        <v>5343.5826999999999</v>
      </c>
      <c r="J67">
        <f t="shared" si="59"/>
        <v>5173.1839</v>
      </c>
    </row>
    <row r="68" spans="1:10">
      <c r="A68" s="6">
        <v>99</v>
      </c>
      <c r="B68" s="7" t="s">
        <v>85</v>
      </c>
      <c r="C68">
        <f>SUM(C8:C67)</f>
        <v>570796.81909999996</v>
      </c>
      <c r="D68" s="93">
        <f>'Enrol Proj'!H68</f>
        <v>-8.1660484220897889E-3</v>
      </c>
      <c r="E68" s="93">
        <f>'Enrol Proj'!I68</f>
        <v>-1.0836814578467857E-2</v>
      </c>
      <c r="F68" s="93">
        <f>'Enrol Proj'!J68</f>
        <v>-8.5113670562375621E-3</v>
      </c>
      <c r="H68">
        <f>SUM(H8:H67)</f>
        <v>566165.42979999993</v>
      </c>
      <c r="I68">
        <f>SUM(I8:I67)</f>
        <v>559997.25119999982</v>
      </c>
      <c r="J68">
        <f>SUM(J8:J67)</f>
        <v>555196.8097999997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481AC-D229-49BA-B6D5-73649A15A545}">
  <dimension ref="A1:J894"/>
  <sheetViews>
    <sheetView topLeftCell="A34" workbookViewId="0">
      <selection activeCell="AA68" sqref="AA68"/>
    </sheetView>
  </sheetViews>
  <sheetFormatPr defaultRowHeight="14.4"/>
  <sheetData>
    <row r="1" spans="1:10">
      <c r="A1" t="s">
        <v>153</v>
      </c>
      <c r="E1" t="s">
        <v>154</v>
      </c>
      <c r="F1" t="s">
        <v>155</v>
      </c>
      <c r="G1" t="s">
        <v>156</v>
      </c>
      <c r="I1" t="s">
        <v>157</v>
      </c>
      <c r="J1" t="s">
        <v>158</v>
      </c>
    </row>
    <row r="2" spans="1:10">
      <c r="A2" t="s">
        <v>152</v>
      </c>
      <c r="B2" t="s">
        <v>142</v>
      </c>
      <c r="C2" t="s">
        <v>149</v>
      </c>
      <c r="D2" t="s">
        <v>143</v>
      </c>
      <c r="E2">
        <v>5</v>
      </c>
      <c r="F2" t="s">
        <v>25</v>
      </c>
      <c r="G2" s="100" t="s">
        <v>201</v>
      </c>
      <c r="H2" t="s">
        <v>201</v>
      </c>
      <c r="I2">
        <v>5892</v>
      </c>
      <c r="J2">
        <f t="shared" ref="J2:J33" si="0">IF(I2="Msk",8,I2)</f>
        <v>5892</v>
      </c>
    </row>
    <row r="3" spans="1:10">
      <c r="A3" t="s">
        <v>152</v>
      </c>
      <c r="B3" t="s">
        <v>142</v>
      </c>
      <c r="C3" t="s">
        <v>149</v>
      </c>
      <c r="D3" t="s">
        <v>143</v>
      </c>
      <c r="E3">
        <v>6</v>
      </c>
      <c r="F3" t="s">
        <v>26</v>
      </c>
      <c r="G3" s="100" t="s">
        <v>201</v>
      </c>
      <c r="H3" t="s">
        <v>201</v>
      </c>
      <c r="I3">
        <v>3608</v>
      </c>
      <c r="J3">
        <f t="shared" si="0"/>
        <v>3608</v>
      </c>
    </row>
    <row r="4" spans="1:10">
      <c r="A4" t="s">
        <v>152</v>
      </c>
      <c r="B4" t="s">
        <v>142</v>
      </c>
      <c r="C4" t="s">
        <v>149</v>
      </c>
      <c r="D4" t="s">
        <v>143</v>
      </c>
      <c r="E4">
        <v>8</v>
      </c>
      <c r="F4" t="s">
        <v>27</v>
      </c>
      <c r="G4" s="100" t="s">
        <v>201</v>
      </c>
      <c r="H4" t="s">
        <v>201</v>
      </c>
      <c r="I4">
        <v>4804</v>
      </c>
      <c r="J4">
        <f t="shared" si="0"/>
        <v>4804</v>
      </c>
    </row>
    <row r="5" spans="1:10">
      <c r="A5" t="s">
        <v>152</v>
      </c>
      <c r="B5" t="s">
        <v>142</v>
      </c>
      <c r="C5" t="s">
        <v>149</v>
      </c>
      <c r="D5" t="s">
        <v>143</v>
      </c>
      <c r="E5">
        <v>10</v>
      </c>
      <c r="F5" t="s">
        <v>28</v>
      </c>
      <c r="G5" s="100" t="s">
        <v>201</v>
      </c>
      <c r="H5" t="s">
        <v>201</v>
      </c>
      <c r="I5">
        <v>495</v>
      </c>
      <c r="J5">
        <f t="shared" si="0"/>
        <v>495</v>
      </c>
    </row>
    <row r="6" spans="1:10">
      <c r="A6" t="s">
        <v>152</v>
      </c>
      <c r="B6" t="s">
        <v>142</v>
      </c>
      <c r="C6" t="s">
        <v>149</v>
      </c>
      <c r="D6" t="s">
        <v>143</v>
      </c>
      <c r="E6">
        <v>19</v>
      </c>
      <c r="F6" t="s">
        <v>29</v>
      </c>
      <c r="G6" s="100" t="s">
        <v>201</v>
      </c>
      <c r="H6" t="s">
        <v>201</v>
      </c>
      <c r="I6">
        <v>1112</v>
      </c>
      <c r="J6">
        <f t="shared" si="0"/>
        <v>1112</v>
      </c>
    </row>
    <row r="7" spans="1:10">
      <c r="A7" t="s">
        <v>152</v>
      </c>
      <c r="B7" t="s">
        <v>142</v>
      </c>
      <c r="C7" t="s">
        <v>149</v>
      </c>
      <c r="D7" t="s">
        <v>143</v>
      </c>
      <c r="E7">
        <v>20</v>
      </c>
      <c r="F7" t="s">
        <v>30</v>
      </c>
      <c r="G7" s="100" t="s">
        <v>201</v>
      </c>
      <c r="H7" t="s">
        <v>201</v>
      </c>
      <c r="I7">
        <v>4245</v>
      </c>
      <c r="J7">
        <f t="shared" si="0"/>
        <v>4245</v>
      </c>
    </row>
    <row r="8" spans="1:10">
      <c r="A8" t="s">
        <v>152</v>
      </c>
      <c r="B8" t="s">
        <v>142</v>
      </c>
      <c r="C8" t="s">
        <v>149</v>
      </c>
      <c r="D8" t="s">
        <v>143</v>
      </c>
      <c r="E8">
        <v>22</v>
      </c>
      <c r="F8" t="s">
        <v>31</v>
      </c>
      <c r="G8" s="100" t="s">
        <v>201</v>
      </c>
      <c r="H8" t="s">
        <v>201</v>
      </c>
      <c r="I8">
        <v>9030</v>
      </c>
      <c r="J8">
        <f t="shared" si="0"/>
        <v>9030</v>
      </c>
    </row>
    <row r="9" spans="1:10">
      <c r="A9" t="s">
        <v>152</v>
      </c>
      <c r="B9" t="s">
        <v>142</v>
      </c>
      <c r="C9" t="s">
        <v>149</v>
      </c>
      <c r="D9" t="s">
        <v>143</v>
      </c>
      <c r="E9">
        <v>23</v>
      </c>
      <c r="F9" t="s">
        <v>32</v>
      </c>
      <c r="G9" s="100" t="s">
        <v>201</v>
      </c>
      <c r="H9" t="s">
        <v>201</v>
      </c>
      <c r="I9">
        <v>25282</v>
      </c>
      <c r="J9">
        <f t="shared" si="0"/>
        <v>25282</v>
      </c>
    </row>
    <row r="10" spans="1:10">
      <c r="A10" t="s">
        <v>152</v>
      </c>
      <c r="B10" t="s">
        <v>142</v>
      </c>
      <c r="C10" t="s">
        <v>149</v>
      </c>
      <c r="D10" t="s">
        <v>143</v>
      </c>
      <c r="E10">
        <v>27</v>
      </c>
      <c r="F10" t="s">
        <v>33</v>
      </c>
      <c r="G10" s="100" t="s">
        <v>201</v>
      </c>
      <c r="H10" t="s">
        <v>201</v>
      </c>
      <c r="I10">
        <v>4479</v>
      </c>
      <c r="J10">
        <f t="shared" si="0"/>
        <v>4479</v>
      </c>
    </row>
    <row r="11" spans="1:10">
      <c r="A11" t="s">
        <v>152</v>
      </c>
      <c r="B11" t="s">
        <v>142</v>
      </c>
      <c r="C11" t="s">
        <v>149</v>
      </c>
      <c r="D11" t="s">
        <v>143</v>
      </c>
      <c r="E11">
        <v>28</v>
      </c>
      <c r="F11" t="s">
        <v>34</v>
      </c>
      <c r="G11" s="100" t="s">
        <v>201</v>
      </c>
      <c r="H11" t="s">
        <v>201</v>
      </c>
      <c r="I11">
        <v>2871</v>
      </c>
      <c r="J11">
        <f t="shared" si="0"/>
        <v>2871</v>
      </c>
    </row>
    <row r="12" spans="1:10">
      <c r="A12" t="s">
        <v>152</v>
      </c>
      <c r="B12" t="s">
        <v>142</v>
      </c>
      <c r="C12" t="s">
        <v>149</v>
      </c>
      <c r="D12" t="s">
        <v>143</v>
      </c>
      <c r="E12">
        <v>33</v>
      </c>
      <c r="F12" t="s">
        <v>35</v>
      </c>
      <c r="G12" s="100" t="s">
        <v>201</v>
      </c>
      <c r="H12" t="s">
        <v>201</v>
      </c>
      <c r="I12">
        <v>15474</v>
      </c>
      <c r="J12">
        <f t="shared" si="0"/>
        <v>15474</v>
      </c>
    </row>
    <row r="13" spans="1:10">
      <c r="A13" t="s">
        <v>152</v>
      </c>
      <c r="B13" t="s">
        <v>142</v>
      </c>
      <c r="C13" t="s">
        <v>149</v>
      </c>
      <c r="D13" t="s">
        <v>143</v>
      </c>
      <c r="E13">
        <v>34</v>
      </c>
      <c r="F13" t="s">
        <v>36</v>
      </c>
      <c r="G13" s="100" t="s">
        <v>201</v>
      </c>
      <c r="H13" t="s">
        <v>201</v>
      </c>
      <c r="I13">
        <v>20707</v>
      </c>
      <c r="J13">
        <f t="shared" si="0"/>
        <v>20707</v>
      </c>
    </row>
    <row r="14" spans="1:10">
      <c r="A14" t="s">
        <v>152</v>
      </c>
      <c r="B14" t="s">
        <v>142</v>
      </c>
      <c r="C14" t="s">
        <v>149</v>
      </c>
      <c r="D14" t="s">
        <v>143</v>
      </c>
      <c r="E14">
        <v>35</v>
      </c>
      <c r="F14" t="s">
        <v>37</v>
      </c>
      <c r="G14" s="100" t="s">
        <v>201</v>
      </c>
      <c r="H14" t="s">
        <v>201</v>
      </c>
      <c r="I14">
        <v>27477</v>
      </c>
      <c r="J14">
        <f t="shared" si="0"/>
        <v>27477</v>
      </c>
    </row>
    <row r="15" spans="1:10">
      <c r="A15" t="s">
        <v>152</v>
      </c>
      <c r="B15" t="s">
        <v>142</v>
      </c>
      <c r="C15" t="s">
        <v>149</v>
      </c>
      <c r="D15" t="s">
        <v>143</v>
      </c>
      <c r="E15">
        <v>36</v>
      </c>
      <c r="F15" t="s">
        <v>38</v>
      </c>
      <c r="G15" s="100" t="s">
        <v>201</v>
      </c>
      <c r="H15" t="s">
        <v>201</v>
      </c>
      <c r="I15">
        <v>83591</v>
      </c>
      <c r="J15">
        <f t="shared" si="0"/>
        <v>83591</v>
      </c>
    </row>
    <row r="16" spans="1:10">
      <c r="A16" t="s">
        <v>152</v>
      </c>
      <c r="B16" t="s">
        <v>142</v>
      </c>
      <c r="C16" t="s">
        <v>149</v>
      </c>
      <c r="D16" t="s">
        <v>143</v>
      </c>
      <c r="E16">
        <v>37</v>
      </c>
      <c r="F16" t="s">
        <v>39</v>
      </c>
      <c r="G16" s="100" t="s">
        <v>201</v>
      </c>
      <c r="H16" t="s">
        <v>201</v>
      </c>
      <c r="I16">
        <v>16812</v>
      </c>
      <c r="J16">
        <f t="shared" si="0"/>
        <v>16812</v>
      </c>
    </row>
    <row r="17" spans="1:10">
      <c r="A17" t="s">
        <v>152</v>
      </c>
      <c r="B17" t="s">
        <v>142</v>
      </c>
      <c r="C17" t="s">
        <v>149</v>
      </c>
      <c r="D17" t="s">
        <v>143</v>
      </c>
      <c r="E17">
        <v>38</v>
      </c>
      <c r="F17" t="s">
        <v>40</v>
      </c>
      <c r="G17" s="100" t="s">
        <v>201</v>
      </c>
      <c r="H17" t="s">
        <v>201</v>
      </c>
      <c r="I17">
        <v>23724</v>
      </c>
      <c r="J17">
        <f t="shared" si="0"/>
        <v>23724</v>
      </c>
    </row>
    <row r="18" spans="1:10">
      <c r="A18" t="s">
        <v>152</v>
      </c>
      <c r="B18" t="s">
        <v>142</v>
      </c>
      <c r="C18" t="s">
        <v>149</v>
      </c>
      <c r="D18" t="s">
        <v>143</v>
      </c>
      <c r="E18">
        <v>39</v>
      </c>
      <c r="F18" t="s">
        <v>41</v>
      </c>
      <c r="G18" s="100" t="s">
        <v>201</v>
      </c>
      <c r="H18" t="s">
        <v>201</v>
      </c>
      <c r="I18">
        <v>52760</v>
      </c>
      <c r="J18">
        <f t="shared" si="0"/>
        <v>52760</v>
      </c>
    </row>
    <row r="19" spans="1:10">
      <c r="A19" t="s">
        <v>152</v>
      </c>
      <c r="B19" t="s">
        <v>142</v>
      </c>
      <c r="C19" t="s">
        <v>149</v>
      </c>
      <c r="D19" t="s">
        <v>143</v>
      </c>
      <c r="E19">
        <v>40</v>
      </c>
      <c r="F19" t="s">
        <v>42</v>
      </c>
      <c r="G19" s="100" t="s">
        <v>201</v>
      </c>
      <c r="H19" t="s">
        <v>201</v>
      </c>
      <c r="I19">
        <v>8471</v>
      </c>
      <c r="J19">
        <f t="shared" si="0"/>
        <v>8471</v>
      </c>
    </row>
    <row r="20" spans="1:10">
      <c r="A20" t="s">
        <v>152</v>
      </c>
      <c r="B20" t="s">
        <v>142</v>
      </c>
      <c r="C20" t="s">
        <v>149</v>
      </c>
      <c r="D20" t="s">
        <v>143</v>
      </c>
      <c r="E20">
        <v>41</v>
      </c>
      <c r="F20" t="s">
        <v>43</v>
      </c>
      <c r="G20" s="100" t="s">
        <v>201</v>
      </c>
      <c r="H20" t="s">
        <v>201</v>
      </c>
      <c r="I20">
        <v>28423</v>
      </c>
      <c r="J20">
        <f t="shared" si="0"/>
        <v>28423</v>
      </c>
    </row>
    <row r="21" spans="1:10">
      <c r="A21" t="s">
        <v>152</v>
      </c>
      <c r="B21" t="s">
        <v>142</v>
      </c>
      <c r="C21" t="s">
        <v>149</v>
      </c>
      <c r="D21" t="s">
        <v>143</v>
      </c>
      <c r="E21">
        <v>42</v>
      </c>
      <c r="F21" t="s">
        <v>44</v>
      </c>
      <c r="G21" s="100" t="s">
        <v>201</v>
      </c>
      <c r="H21" t="s">
        <v>201</v>
      </c>
      <c r="I21">
        <v>17267</v>
      </c>
      <c r="J21">
        <f t="shared" si="0"/>
        <v>17267</v>
      </c>
    </row>
    <row r="22" spans="1:10">
      <c r="A22" t="s">
        <v>152</v>
      </c>
      <c r="B22" t="s">
        <v>142</v>
      </c>
      <c r="C22" t="s">
        <v>149</v>
      </c>
      <c r="D22" t="s">
        <v>143</v>
      </c>
      <c r="E22">
        <v>43</v>
      </c>
      <c r="F22" t="s">
        <v>45</v>
      </c>
      <c r="G22" s="100" t="s">
        <v>201</v>
      </c>
      <c r="H22" t="s">
        <v>201</v>
      </c>
      <c r="I22">
        <v>34927</v>
      </c>
      <c r="J22">
        <f t="shared" si="0"/>
        <v>34927</v>
      </c>
    </row>
    <row r="23" spans="1:10">
      <c r="A23" t="s">
        <v>152</v>
      </c>
      <c r="B23" t="s">
        <v>142</v>
      </c>
      <c r="C23" t="s">
        <v>149</v>
      </c>
      <c r="D23" t="s">
        <v>143</v>
      </c>
      <c r="E23">
        <v>44</v>
      </c>
      <c r="F23" t="s">
        <v>46</v>
      </c>
      <c r="G23" s="100" t="s">
        <v>201</v>
      </c>
      <c r="H23" t="s">
        <v>201</v>
      </c>
      <c r="I23">
        <v>17272</v>
      </c>
      <c r="J23">
        <f t="shared" si="0"/>
        <v>17272</v>
      </c>
    </row>
    <row r="24" spans="1:10">
      <c r="A24" t="s">
        <v>152</v>
      </c>
      <c r="B24" t="s">
        <v>142</v>
      </c>
      <c r="C24" t="s">
        <v>149</v>
      </c>
      <c r="D24" t="s">
        <v>143</v>
      </c>
      <c r="E24">
        <v>45</v>
      </c>
      <c r="F24" t="s">
        <v>47</v>
      </c>
      <c r="G24" s="100" t="s">
        <v>201</v>
      </c>
      <c r="H24" t="s">
        <v>201</v>
      </c>
      <c r="I24">
        <v>7467</v>
      </c>
      <c r="J24">
        <f t="shared" si="0"/>
        <v>7467</v>
      </c>
    </row>
    <row r="25" spans="1:10">
      <c r="A25" t="s">
        <v>152</v>
      </c>
      <c r="B25" t="s">
        <v>142</v>
      </c>
      <c r="C25" t="s">
        <v>149</v>
      </c>
      <c r="D25" t="s">
        <v>143</v>
      </c>
      <c r="E25">
        <v>46</v>
      </c>
      <c r="F25" t="s">
        <v>48</v>
      </c>
      <c r="G25" s="100" t="s">
        <v>201</v>
      </c>
      <c r="H25" t="s">
        <v>201</v>
      </c>
      <c r="I25">
        <v>3496</v>
      </c>
      <c r="J25">
        <f t="shared" si="0"/>
        <v>3496</v>
      </c>
    </row>
    <row r="26" spans="1:10">
      <c r="A26" t="s">
        <v>152</v>
      </c>
      <c r="B26" t="s">
        <v>142</v>
      </c>
      <c r="C26" t="s">
        <v>149</v>
      </c>
      <c r="D26" t="s">
        <v>143</v>
      </c>
      <c r="E26">
        <v>47</v>
      </c>
      <c r="F26" t="s">
        <v>189</v>
      </c>
      <c r="G26" s="100" t="s">
        <v>201</v>
      </c>
      <c r="H26" t="s">
        <v>201</v>
      </c>
      <c r="I26">
        <v>3302</v>
      </c>
      <c r="J26">
        <f t="shared" si="0"/>
        <v>3302</v>
      </c>
    </row>
    <row r="27" spans="1:10">
      <c r="A27" t="s">
        <v>152</v>
      </c>
      <c r="B27" t="s">
        <v>142</v>
      </c>
      <c r="C27" t="s">
        <v>149</v>
      </c>
      <c r="D27" t="s">
        <v>143</v>
      </c>
      <c r="E27">
        <v>48</v>
      </c>
      <c r="F27" t="s">
        <v>202</v>
      </c>
      <c r="G27" s="100" t="s">
        <v>201</v>
      </c>
      <c r="H27" t="s">
        <v>201</v>
      </c>
      <c r="I27">
        <v>5360</v>
      </c>
      <c r="J27">
        <f t="shared" si="0"/>
        <v>5360</v>
      </c>
    </row>
    <row r="28" spans="1:10">
      <c r="A28" t="s">
        <v>152</v>
      </c>
      <c r="B28" t="s">
        <v>142</v>
      </c>
      <c r="C28" t="s">
        <v>149</v>
      </c>
      <c r="D28" t="s">
        <v>143</v>
      </c>
      <c r="E28">
        <v>49</v>
      </c>
      <c r="F28" t="s">
        <v>51</v>
      </c>
      <c r="G28" s="100" t="s">
        <v>201</v>
      </c>
      <c r="H28" t="s">
        <v>201</v>
      </c>
      <c r="I28">
        <v>206</v>
      </c>
      <c r="J28">
        <f t="shared" si="0"/>
        <v>206</v>
      </c>
    </row>
    <row r="29" spans="1:10">
      <c r="A29" t="s">
        <v>152</v>
      </c>
      <c r="B29" t="s">
        <v>142</v>
      </c>
      <c r="C29" t="s">
        <v>149</v>
      </c>
      <c r="D29" t="s">
        <v>143</v>
      </c>
      <c r="E29">
        <v>50</v>
      </c>
      <c r="F29" t="s">
        <v>52</v>
      </c>
      <c r="G29" s="100" t="s">
        <v>201</v>
      </c>
      <c r="H29" t="s">
        <v>201</v>
      </c>
      <c r="I29">
        <v>489</v>
      </c>
      <c r="J29">
        <f t="shared" si="0"/>
        <v>489</v>
      </c>
    </row>
    <row r="30" spans="1:10">
      <c r="A30" t="s">
        <v>152</v>
      </c>
      <c r="B30" t="s">
        <v>142</v>
      </c>
      <c r="C30" t="s">
        <v>149</v>
      </c>
      <c r="D30" t="s">
        <v>143</v>
      </c>
      <c r="E30">
        <v>51</v>
      </c>
      <c r="F30" t="s">
        <v>53</v>
      </c>
      <c r="G30" s="100" t="s">
        <v>201</v>
      </c>
      <c r="H30" t="s">
        <v>201</v>
      </c>
      <c r="I30">
        <v>1269</v>
      </c>
      <c r="J30">
        <f t="shared" si="0"/>
        <v>1269</v>
      </c>
    </row>
    <row r="31" spans="1:10">
      <c r="A31" t="s">
        <v>152</v>
      </c>
      <c r="B31" t="s">
        <v>142</v>
      </c>
      <c r="C31" t="s">
        <v>149</v>
      </c>
      <c r="D31" t="s">
        <v>143</v>
      </c>
      <c r="E31">
        <v>52</v>
      </c>
      <c r="F31" t="s">
        <v>54</v>
      </c>
      <c r="G31" s="100" t="s">
        <v>201</v>
      </c>
      <c r="H31" t="s">
        <v>201</v>
      </c>
      <c r="I31">
        <v>1791</v>
      </c>
      <c r="J31">
        <f t="shared" si="0"/>
        <v>1791</v>
      </c>
    </row>
    <row r="32" spans="1:10">
      <c r="A32" t="s">
        <v>152</v>
      </c>
      <c r="B32" t="s">
        <v>142</v>
      </c>
      <c r="C32" t="s">
        <v>149</v>
      </c>
      <c r="D32" t="s">
        <v>143</v>
      </c>
      <c r="E32">
        <v>53</v>
      </c>
      <c r="F32" t="s">
        <v>55</v>
      </c>
      <c r="G32" s="100" t="s">
        <v>201</v>
      </c>
      <c r="H32" t="s">
        <v>201</v>
      </c>
      <c r="I32">
        <v>2356</v>
      </c>
      <c r="J32">
        <f t="shared" si="0"/>
        <v>2356</v>
      </c>
    </row>
    <row r="33" spans="1:10">
      <c r="A33" t="s">
        <v>152</v>
      </c>
      <c r="B33" t="s">
        <v>142</v>
      </c>
      <c r="C33" t="s">
        <v>149</v>
      </c>
      <c r="D33" t="s">
        <v>143</v>
      </c>
      <c r="E33">
        <v>54</v>
      </c>
      <c r="F33" t="s">
        <v>56</v>
      </c>
      <c r="G33" s="100" t="s">
        <v>201</v>
      </c>
      <c r="H33" t="s">
        <v>201</v>
      </c>
      <c r="I33">
        <v>1849</v>
      </c>
      <c r="J33">
        <f t="shared" si="0"/>
        <v>1849</v>
      </c>
    </row>
    <row r="34" spans="1:10">
      <c r="A34" t="s">
        <v>152</v>
      </c>
      <c r="B34" t="s">
        <v>142</v>
      </c>
      <c r="C34" t="s">
        <v>149</v>
      </c>
      <c r="D34" t="s">
        <v>143</v>
      </c>
      <c r="E34">
        <v>57</v>
      </c>
      <c r="F34" t="s">
        <v>57</v>
      </c>
      <c r="G34" s="100" t="s">
        <v>201</v>
      </c>
      <c r="H34" t="s">
        <v>201</v>
      </c>
      <c r="I34">
        <v>13311</v>
      </c>
      <c r="J34">
        <f t="shared" ref="J34:J65" si="1">IF(I34="Msk",8,I34)</f>
        <v>13311</v>
      </c>
    </row>
    <row r="35" spans="1:10">
      <c r="A35" t="s">
        <v>152</v>
      </c>
      <c r="B35" t="s">
        <v>142</v>
      </c>
      <c r="C35" t="s">
        <v>149</v>
      </c>
      <c r="D35" t="s">
        <v>143</v>
      </c>
      <c r="E35">
        <v>58</v>
      </c>
      <c r="F35" t="s">
        <v>58</v>
      </c>
      <c r="G35" s="100" t="s">
        <v>201</v>
      </c>
      <c r="H35" t="s">
        <v>201</v>
      </c>
      <c r="I35">
        <v>2354</v>
      </c>
      <c r="J35">
        <f t="shared" si="1"/>
        <v>2354</v>
      </c>
    </row>
    <row r="36" spans="1:10">
      <c r="A36" t="s">
        <v>152</v>
      </c>
      <c r="B36" t="s">
        <v>142</v>
      </c>
      <c r="C36" t="s">
        <v>149</v>
      </c>
      <c r="D36" t="s">
        <v>143</v>
      </c>
      <c r="E36">
        <v>59</v>
      </c>
      <c r="F36" t="s">
        <v>59</v>
      </c>
      <c r="G36" s="100" t="s">
        <v>201</v>
      </c>
      <c r="H36" t="s">
        <v>201</v>
      </c>
      <c r="I36">
        <v>3631</v>
      </c>
      <c r="J36">
        <f t="shared" si="1"/>
        <v>3631</v>
      </c>
    </row>
    <row r="37" spans="1:10">
      <c r="A37" t="s">
        <v>152</v>
      </c>
      <c r="B37" t="s">
        <v>142</v>
      </c>
      <c r="C37" t="s">
        <v>149</v>
      </c>
      <c r="D37" t="s">
        <v>143</v>
      </c>
      <c r="E37">
        <v>60</v>
      </c>
      <c r="F37" t="s">
        <v>60</v>
      </c>
      <c r="G37" s="100" t="s">
        <v>201</v>
      </c>
      <c r="H37" t="s">
        <v>201</v>
      </c>
      <c r="I37">
        <v>6318</v>
      </c>
      <c r="J37">
        <f t="shared" si="1"/>
        <v>6318</v>
      </c>
    </row>
    <row r="38" spans="1:10">
      <c r="A38" t="s">
        <v>152</v>
      </c>
      <c r="B38" t="s">
        <v>142</v>
      </c>
      <c r="C38" t="s">
        <v>149</v>
      </c>
      <c r="D38" t="s">
        <v>143</v>
      </c>
      <c r="E38">
        <v>61</v>
      </c>
      <c r="F38" t="s">
        <v>61</v>
      </c>
      <c r="G38" s="100" t="s">
        <v>201</v>
      </c>
      <c r="H38" t="s">
        <v>201</v>
      </c>
      <c r="I38">
        <v>21091</v>
      </c>
      <c r="J38">
        <f t="shared" si="1"/>
        <v>21091</v>
      </c>
    </row>
    <row r="39" spans="1:10">
      <c r="A39" t="s">
        <v>152</v>
      </c>
      <c r="B39" t="s">
        <v>142</v>
      </c>
      <c r="C39" t="s">
        <v>149</v>
      </c>
      <c r="D39" t="s">
        <v>143</v>
      </c>
      <c r="E39">
        <v>62</v>
      </c>
      <c r="F39" t="s">
        <v>62</v>
      </c>
      <c r="G39" s="100" t="s">
        <v>201</v>
      </c>
      <c r="H39" t="s">
        <v>201</v>
      </c>
      <c r="I39">
        <v>14020</v>
      </c>
      <c r="J39">
        <f t="shared" si="1"/>
        <v>14020</v>
      </c>
    </row>
    <row r="40" spans="1:10">
      <c r="A40" t="s">
        <v>152</v>
      </c>
      <c r="B40" t="s">
        <v>142</v>
      </c>
      <c r="C40" t="s">
        <v>149</v>
      </c>
      <c r="D40" t="s">
        <v>143</v>
      </c>
      <c r="E40">
        <v>63</v>
      </c>
      <c r="F40" t="s">
        <v>63</v>
      </c>
      <c r="G40" s="100" t="s">
        <v>201</v>
      </c>
      <c r="H40" t="s">
        <v>201</v>
      </c>
      <c r="I40">
        <v>9372</v>
      </c>
      <c r="J40">
        <f t="shared" si="1"/>
        <v>9372</v>
      </c>
    </row>
    <row r="41" spans="1:10">
      <c r="A41" t="s">
        <v>152</v>
      </c>
      <c r="B41" t="s">
        <v>142</v>
      </c>
      <c r="C41" t="s">
        <v>149</v>
      </c>
      <c r="D41" t="s">
        <v>143</v>
      </c>
      <c r="E41">
        <v>64</v>
      </c>
      <c r="F41" t="s">
        <v>64</v>
      </c>
      <c r="G41" s="100" t="s">
        <v>201</v>
      </c>
      <c r="H41" t="s">
        <v>201</v>
      </c>
      <c r="I41">
        <v>1492</v>
      </c>
      <c r="J41">
        <f t="shared" si="1"/>
        <v>1492</v>
      </c>
    </row>
    <row r="42" spans="1:10">
      <c r="A42" t="s">
        <v>152</v>
      </c>
      <c r="B42" t="s">
        <v>142</v>
      </c>
      <c r="C42" t="s">
        <v>149</v>
      </c>
      <c r="D42" t="s">
        <v>143</v>
      </c>
      <c r="E42">
        <v>67</v>
      </c>
      <c r="F42" t="s">
        <v>65</v>
      </c>
      <c r="G42" s="100" t="s">
        <v>201</v>
      </c>
      <c r="H42" t="s">
        <v>201</v>
      </c>
      <c r="I42">
        <v>5928</v>
      </c>
      <c r="J42">
        <f t="shared" si="1"/>
        <v>5928</v>
      </c>
    </row>
    <row r="43" spans="1:10">
      <c r="A43" t="s">
        <v>152</v>
      </c>
      <c r="B43" t="s">
        <v>142</v>
      </c>
      <c r="C43" t="s">
        <v>149</v>
      </c>
      <c r="D43" t="s">
        <v>143</v>
      </c>
      <c r="E43">
        <v>68</v>
      </c>
      <c r="F43" t="s">
        <v>66</v>
      </c>
      <c r="G43" s="100" t="s">
        <v>201</v>
      </c>
      <c r="H43" t="s">
        <v>201</v>
      </c>
      <c r="I43">
        <v>15747</v>
      </c>
      <c r="J43">
        <f t="shared" si="1"/>
        <v>15747</v>
      </c>
    </row>
    <row r="44" spans="1:10">
      <c r="A44" t="s">
        <v>152</v>
      </c>
      <c r="B44" t="s">
        <v>142</v>
      </c>
      <c r="C44" t="s">
        <v>149</v>
      </c>
      <c r="D44" t="s">
        <v>143</v>
      </c>
      <c r="E44">
        <v>69</v>
      </c>
      <c r="F44" t="s">
        <v>67</v>
      </c>
      <c r="G44" s="100" t="s">
        <v>201</v>
      </c>
      <c r="H44" t="s">
        <v>201</v>
      </c>
      <c r="I44">
        <v>4394</v>
      </c>
      <c r="J44">
        <f t="shared" si="1"/>
        <v>4394</v>
      </c>
    </row>
    <row r="45" spans="1:10">
      <c r="A45" t="s">
        <v>152</v>
      </c>
      <c r="B45" t="s">
        <v>142</v>
      </c>
      <c r="C45" t="s">
        <v>149</v>
      </c>
      <c r="D45" t="s">
        <v>143</v>
      </c>
      <c r="E45">
        <v>70</v>
      </c>
      <c r="F45" t="s">
        <v>151</v>
      </c>
      <c r="G45" s="100" t="s">
        <v>201</v>
      </c>
      <c r="H45" t="s">
        <v>201</v>
      </c>
      <c r="I45">
        <v>3889</v>
      </c>
      <c r="J45">
        <f t="shared" si="1"/>
        <v>3889</v>
      </c>
    </row>
    <row r="46" spans="1:10">
      <c r="A46" t="s">
        <v>152</v>
      </c>
      <c r="B46" t="s">
        <v>142</v>
      </c>
      <c r="C46" t="s">
        <v>149</v>
      </c>
      <c r="D46" t="s">
        <v>143</v>
      </c>
      <c r="E46">
        <v>71</v>
      </c>
      <c r="F46" t="s">
        <v>69</v>
      </c>
      <c r="G46" s="100" t="s">
        <v>201</v>
      </c>
      <c r="H46" t="s">
        <v>201</v>
      </c>
      <c r="I46">
        <v>11794</v>
      </c>
      <c r="J46">
        <f t="shared" si="1"/>
        <v>11794</v>
      </c>
    </row>
    <row r="47" spans="1:10">
      <c r="A47" t="s">
        <v>152</v>
      </c>
      <c r="B47" t="s">
        <v>142</v>
      </c>
      <c r="C47" t="s">
        <v>149</v>
      </c>
      <c r="D47" t="s">
        <v>143</v>
      </c>
      <c r="E47">
        <v>72</v>
      </c>
      <c r="F47" t="s">
        <v>70</v>
      </c>
      <c r="G47" s="100" t="s">
        <v>201</v>
      </c>
      <c r="H47" t="s">
        <v>201</v>
      </c>
      <c r="I47">
        <v>5553</v>
      </c>
      <c r="J47">
        <f t="shared" si="1"/>
        <v>5553</v>
      </c>
    </row>
    <row r="48" spans="1:10">
      <c r="A48" t="s">
        <v>152</v>
      </c>
      <c r="B48" t="s">
        <v>142</v>
      </c>
      <c r="C48" t="s">
        <v>149</v>
      </c>
      <c r="D48" t="s">
        <v>143</v>
      </c>
      <c r="E48">
        <v>73</v>
      </c>
      <c r="F48" t="s">
        <v>190</v>
      </c>
      <c r="G48" s="100" t="s">
        <v>201</v>
      </c>
      <c r="H48" t="s">
        <v>201</v>
      </c>
      <c r="I48">
        <v>16501</v>
      </c>
      <c r="J48">
        <f t="shared" si="1"/>
        <v>16501</v>
      </c>
    </row>
    <row r="49" spans="1:10">
      <c r="A49" t="s">
        <v>152</v>
      </c>
      <c r="B49" t="s">
        <v>142</v>
      </c>
      <c r="C49" t="s">
        <v>149</v>
      </c>
      <c r="D49" t="s">
        <v>143</v>
      </c>
      <c r="E49">
        <v>74</v>
      </c>
      <c r="F49" t="s">
        <v>72</v>
      </c>
      <c r="G49" s="100" t="s">
        <v>201</v>
      </c>
      <c r="H49" t="s">
        <v>201</v>
      </c>
      <c r="I49">
        <v>1043</v>
      </c>
      <c r="J49">
        <f t="shared" si="1"/>
        <v>1043</v>
      </c>
    </row>
    <row r="50" spans="1:10">
      <c r="A50" t="s">
        <v>152</v>
      </c>
      <c r="B50" t="s">
        <v>142</v>
      </c>
      <c r="C50" t="s">
        <v>149</v>
      </c>
      <c r="D50" t="s">
        <v>143</v>
      </c>
      <c r="E50">
        <v>75</v>
      </c>
      <c r="F50" t="s">
        <v>73</v>
      </c>
      <c r="G50" s="100" t="s">
        <v>201</v>
      </c>
      <c r="H50" t="s">
        <v>201</v>
      </c>
      <c r="I50">
        <v>6843</v>
      </c>
      <c r="J50">
        <f t="shared" si="1"/>
        <v>6843</v>
      </c>
    </row>
    <row r="51" spans="1:10">
      <c r="A51" t="s">
        <v>152</v>
      </c>
      <c r="B51" t="s">
        <v>142</v>
      </c>
      <c r="C51" t="s">
        <v>149</v>
      </c>
      <c r="D51" t="s">
        <v>143</v>
      </c>
      <c r="E51">
        <v>78</v>
      </c>
      <c r="F51" t="s">
        <v>74</v>
      </c>
      <c r="G51" s="100" t="s">
        <v>201</v>
      </c>
      <c r="H51" t="s">
        <v>201</v>
      </c>
      <c r="I51">
        <v>1755</v>
      </c>
      <c r="J51">
        <f t="shared" si="1"/>
        <v>1755</v>
      </c>
    </row>
    <row r="52" spans="1:10">
      <c r="A52" t="s">
        <v>152</v>
      </c>
      <c r="B52" t="s">
        <v>142</v>
      </c>
      <c r="C52" t="s">
        <v>149</v>
      </c>
      <c r="D52" t="s">
        <v>143</v>
      </c>
      <c r="E52">
        <v>79</v>
      </c>
      <c r="F52" t="s">
        <v>75</v>
      </c>
      <c r="G52" s="100" t="s">
        <v>201</v>
      </c>
      <c r="H52" t="s">
        <v>201</v>
      </c>
      <c r="I52">
        <v>8230</v>
      </c>
      <c r="J52">
        <f t="shared" si="1"/>
        <v>8230</v>
      </c>
    </row>
    <row r="53" spans="1:10">
      <c r="A53" t="s">
        <v>152</v>
      </c>
      <c r="B53" t="s">
        <v>142</v>
      </c>
      <c r="C53" t="s">
        <v>149</v>
      </c>
      <c r="D53" t="s">
        <v>143</v>
      </c>
      <c r="E53">
        <v>81</v>
      </c>
      <c r="F53" t="s">
        <v>76</v>
      </c>
      <c r="G53" s="100" t="s">
        <v>201</v>
      </c>
      <c r="H53" t="s">
        <v>201</v>
      </c>
      <c r="I53">
        <v>605</v>
      </c>
      <c r="J53">
        <f t="shared" si="1"/>
        <v>605</v>
      </c>
    </row>
    <row r="54" spans="1:10">
      <c r="A54" t="s">
        <v>152</v>
      </c>
      <c r="B54" t="s">
        <v>142</v>
      </c>
      <c r="C54" t="s">
        <v>149</v>
      </c>
      <c r="D54" t="s">
        <v>143</v>
      </c>
      <c r="E54">
        <v>82</v>
      </c>
      <c r="F54" t="s">
        <v>77</v>
      </c>
      <c r="G54" s="100" t="s">
        <v>201</v>
      </c>
      <c r="H54" t="s">
        <v>201</v>
      </c>
      <c r="I54">
        <v>4259</v>
      </c>
      <c r="J54">
        <f t="shared" si="1"/>
        <v>4259</v>
      </c>
    </row>
    <row r="55" spans="1:10">
      <c r="A55" t="s">
        <v>152</v>
      </c>
      <c r="B55" t="s">
        <v>142</v>
      </c>
      <c r="C55" t="s">
        <v>149</v>
      </c>
      <c r="D55" t="s">
        <v>143</v>
      </c>
      <c r="E55">
        <v>83</v>
      </c>
      <c r="F55" t="s">
        <v>78</v>
      </c>
      <c r="G55" s="100" t="s">
        <v>201</v>
      </c>
      <c r="H55" t="s">
        <v>201</v>
      </c>
      <c r="I55">
        <v>6631</v>
      </c>
      <c r="J55">
        <f t="shared" si="1"/>
        <v>6631</v>
      </c>
    </row>
    <row r="56" spans="1:10">
      <c r="A56" t="s">
        <v>152</v>
      </c>
      <c r="B56" t="s">
        <v>142</v>
      </c>
      <c r="C56" t="s">
        <v>149</v>
      </c>
      <c r="D56" t="s">
        <v>143</v>
      </c>
      <c r="E56">
        <v>84</v>
      </c>
      <c r="F56" t="s">
        <v>79</v>
      </c>
      <c r="G56" s="100" t="s">
        <v>201</v>
      </c>
      <c r="H56" t="s">
        <v>201</v>
      </c>
      <c r="I56">
        <v>324</v>
      </c>
      <c r="J56">
        <f t="shared" si="1"/>
        <v>324</v>
      </c>
    </row>
    <row r="57" spans="1:10">
      <c r="A57" t="s">
        <v>152</v>
      </c>
      <c r="B57" t="s">
        <v>142</v>
      </c>
      <c r="C57" t="s">
        <v>149</v>
      </c>
      <c r="D57" t="s">
        <v>143</v>
      </c>
      <c r="E57">
        <v>85</v>
      </c>
      <c r="F57" t="s">
        <v>80</v>
      </c>
      <c r="G57" s="100" t="s">
        <v>201</v>
      </c>
      <c r="H57" t="s">
        <v>201</v>
      </c>
      <c r="I57">
        <v>1187</v>
      </c>
      <c r="J57">
        <f t="shared" si="1"/>
        <v>1187</v>
      </c>
    </row>
    <row r="58" spans="1:10">
      <c r="A58" t="s">
        <v>152</v>
      </c>
      <c r="B58" t="s">
        <v>142</v>
      </c>
      <c r="C58" t="s">
        <v>149</v>
      </c>
      <c r="D58" t="s">
        <v>143</v>
      </c>
      <c r="E58">
        <v>87</v>
      </c>
      <c r="F58" t="s">
        <v>81</v>
      </c>
      <c r="G58" t="s">
        <v>201</v>
      </c>
      <c r="H58" t="s">
        <v>201</v>
      </c>
      <c r="I58">
        <v>183</v>
      </c>
    </row>
    <row r="59" spans="1:10">
      <c r="A59" t="s">
        <v>152</v>
      </c>
      <c r="B59" t="s">
        <v>142</v>
      </c>
      <c r="C59" t="s">
        <v>149</v>
      </c>
      <c r="D59" t="s">
        <v>143</v>
      </c>
      <c r="E59">
        <v>91</v>
      </c>
      <c r="F59" t="s">
        <v>82</v>
      </c>
      <c r="G59" t="s">
        <v>201</v>
      </c>
      <c r="H59" t="s">
        <v>201</v>
      </c>
      <c r="I59">
        <v>4158</v>
      </c>
    </row>
    <row r="60" spans="1:10">
      <c r="A60" t="s">
        <v>152</v>
      </c>
      <c r="B60" t="s">
        <v>142</v>
      </c>
      <c r="C60" t="s">
        <v>149</v>
      </c>
      <c r="D60" t="s">
        <v>143</v>
      </c>
      <c r="E60">
        <v>92</v>
      </c>
      <c r="F60" t="s">
        <v>83</v>
      </c>
      <c r="G60" t="s">
        <v>201</v>
      </c>
      <c r="H60" t="s">
        <v>201</v>
      </c>
      <c r="I60">
        <v>350</v>
      </c>
    </row>
    <row r="61" spans="1:10">
      <c r="A61" t="s">
        <v>152</v>
      </c>
      <c r="B61" t="s">
        <v>142</v>
      </c>
      <c r="C61" t="s">
        <v>149</v>
      </c>
      <c r="D61" t="s">
        <v>143</v>
      </c>
      <c r="E61">
        <v>93</v>
      </c>
      <c r="F61" t="s">
        <v>84</v>
      </c>
      <c r="G61" t="s">
        <v>201</v>
      </c>
      <c r="H61" t="s">
        <v>201</v>
      </c>
      <c r="I61">
        <v>5755</v>
      </c>
    </row>
    <row r="62" spans="1:10">
      <c r="A62" t="s">
        <v>152</v>
      </c>
      <c r="B62" t="s">
        <v>142</v>
      </c>
      <c r="C62" t="s">
        <v>149</v>
      </c>
      <c r="D62" t="s">
        <v>143</v>
      </c>
      <c r="E62">
        <v>5</v>
      </c>
      <c r="F62" t="s">
        <v>25</v>
      </c>
      <c r="G62" s="100" t="s">
        <v>179</v>
      </c>
      <c r="H62" t="s">
        <v>144</v>
      </c>
      <c r="I62">
        <v>344</v>
      </c>
      <c r="J62">
        <f t="shared" ref="J62:J125" si="2">IF(I62="Msk",8,I62)</f>
        <v>344</v>
      </c>
    </row>
    <row r="63" spans="1:10">
      <c r="A63" t="s">
        <v>152</v>
      </c>
      <c r="B63" t="s">
        <v>142</v>
      </c>
      <c r="C63" t="s">
        <v>149</v>
      </c>
      <c r="D63" t="s">
        <v>143</v>
      </c>
      <c r="E63">
        <v>5</v>
      </c>
      <c r="F63" t="s">
        <v>25</v>
      </c>
      <c r="G63" s="100" t="s">
        <v>180</v>
      </c>
      <c r="H63" t="s">
        <v>144</v>
      </c>
      <c r="I63">
        <v>379</v>
      </c>
      <c r="J63">
        <f t="shared" si="2"/>
        <v>379</v>
      </c>
    </row>
    <row r="64" spans="1:10">
      <c r="A64" t="s">
        <v>152</v>
      </c>
      <c r="B64" t="s">
        <v>142</v>
      </c>
      <c r="C64" t="s">
        <v>149</v>
      </c>
      <c r="D64" t="s">
        <v>143</v>
      </c>
      <c r="E64">
        <v>5</v>
      </c>
      <c r="F64" t="s">
        <v>25</v>
      </c>
      <c r="G64" s="100" t="s">
        <v>181</v>
      </c>
      <c r="H64" t="s">
        <v>144</v>
      </c>
      <c r="I64">
        <v>399</v>
      </c>
      <c r="J64">
        <f t="shared" si="2"/>
        <v>399</v>
      </c>
    </row>
    <row r="65" spans="1:10">
      <c r="A65" t="s">
        <v>152</v>
      </c>
      <c r="B65" t="s">
        <v>142</v>
      </c>
      <c r="C65" t="s">
        <v>149</v>
      </c>
      <c r="D65" t="s">
        <v>143</v>
      </c>
      <c r="E65">
        <v>5</v>
      </c>
      <c r="F65" t="s">
        <v>25</v>
      </c>
      <c r="G65" s="100" t="s">
        <v>182</v>
      </c>
      <c r="H65" t="s">
        <v>144</v>
      </c>
      <c r="I65">
        <v>466</v>
      </c>
      <c r="J65">
        <f t="shared" si="2"/>
        <v>466</v>
      </c>
    </row>
    <row r="66" spans="1:10">
      <c r="A66" t="s">
        <v>152</v>
      </c>
      <c r="B66" t="s">
        <v>142</v>
      </c>
      <c r="C66" t="s">
        <v>149</v>
      </c>
      <c r="D66" t="s">
        <v>143</v>
      </c>
      <c r="E66">
        <v>5</v>
      </c>
      <c r="F66" t="s">
        <v>25</v>
      </c>
      <c r="G66" s="100" t="s">
        <v>183</v>
      </c>
      <c r="H66" t="s">
        <v>144</v>
      </c>
      <c r="I66">
        <v>432</v>
      </c>
      <c r="J66">
        <f t="shared" si="2"/>
        <v>432</v>
      </c>
    </row>
    <row r="67" spans="1:10">
      <c r="A67" t="s">
        <v>152</v>
      </c>
      <c r="B67" t="s">
        <v>142</v>
      </c>
      <c r="C67" t="s">
        <v>149</v>
      </c>
      <c r="D67" t="s">
        <v>143</v>
      </c>
      <c r="E67">
        <v>5</v>
      </c>
      <c r="F67" t="s">
        <v>25</v>
      </c>
      <c r="G67" s="100" t="s">
        <v>184</v>
      </c>
      <c r="H67" t="s">
        <v>144</v>
      </c>
      <c r="I67">
        <v>462</v>
      </c>
      <c r="J67">
        <f t="shared" si="2"/>
        <v>462</v>
      </c>
    </row>
    <row r="68" spans="1:10">
      <c r="A68" t="s">
        <v>152</v>
      </c>
      <c r="B68" t="s">
        <v>142</v>
      </c>
      <c r="C68" t="s">
        <v>149</v>
      </c>
      <c r="D68" t="s">
        <v>143</v>
      </c>
      <c r="E68">
        <v>5</v>
      </c>
      <c r="F68" t="s">
        <v>25</v>
      </c>
      <c r="G68" s="100" t="s">
        <v>185</v>
      </c>
      <c r="H68" t="s">
        <v>144</v>
      </c>
      <c r="I68">
        <v>455</v>
      </c>
      <c r="J68">
        <f t="shared" si="2"/>
        <v>455</v>
      </c>
    </row>
    <row r="69" spans="1:10">
      <c r="A69" t="s">
        <v>152</v>
      </c>
      <c r="B69" t="s">
        <v>142</v>
      </c>
      <c r="C69" t="s">
        <v>149</v>
      </c>
      <c r="D69" t="s">
        <v>143</v>
      </c>
      <c r="E69">
        <v>6</v>
      </c>
      <c r="F69" t="s">
        <v>26</v>
      </c>
      <c r="G69" s="100" t="s">
        <v>179</v>
      </c>
      <c r="H69" t="s">
        <v>144</v>
      </c>
      <c r="I69">
        <v>241</v>
      </c>
      <c r="J69">
        <f t="shared" si="2"/>
        <v>241</v>
      </c>
    </row>
    <row r="70" spans="1:10">
      <c r="A70" t="s">
        <v>152</v>
      </c>
      <c r="B70" t="s">
        <v>142</v>
      </c>
      <c r="C70" t="s">
        <v>149</v>
      </c>
      <c r="D70" t="s">
        <v>143</v>
      </c>
      <c r="E70">
        <v>6</v>
      </c>
      <c r="F70" t="s">
        <v>26</v>
      </c>
      <c r="G70" s="100" t="s">
        <v>180</v>
      </c>
      <c r="H70" t="s">
        <v>144</v>
      </c>
      <c r="I70" t="s">
        <v>150</v>
      </c>
      <c r="J70">
        <f t="shared" si="2"/>
        <v>8</v>
      </c>
    </row>
    <row r="71" spans="1:10">
      <c r="A71" t="s">
        <v>152</v>
      </c>
      <c r="B71" t="s">
        <v>142</v>
      </c>
      <c r="C71" t="s">
        <v>149</v>
      </c>
      <c r="D71" t="s">
        <v>143</v>
      </c>
      <c r="E71">
        <v>6</v>
      </c>
      <c r="F71" t="s">
        <v>26</v>
      </c>
      <c r="G71" s="100" t="s">
        <v>181</v>
      </c>
      <c r="H71" t="s">
        <v>144</v>
      </c>
      <c r="I71">
        <v>241</v>
      </c>
      <c r="J71">
        <f t="shared" si="2"/>
        <v>241</v>
      </c>
    </row>
    <row r="72" spans="1:10">
      <c r="A72" t="s">
        <v>152</v>
      </c>
      <c r="B72" t="s">
        <v>142</v>
      </c>
      <c r="C72" t="s">
        <v>149</v>
      </c>
      <c r="D72" t="s">
        <v>143</v>
      </c>
      <c r="E72">
        <v>6</v>
      </c>
      <c r="F72" t="s">
        <v>26</v>
      </c>
      <c r="G72" s="100" t="s">
        <v>182</v>
      </c>
      <c r="H72" t="s">
        <v>144</v>
      </c>
      <c r="I72">
        <v>295</v>
      </c>
      <c r="J72">
        <f t="shared" si="2"/>
        <v>295</v>
      </c>
    </row>
    <row r="73" spans="1:10">
      <c r="A73" t="s">
        <v>152</v>
      </c>
      <c r="B73" t="s">
        <v>142</v>
      </c>
      <c r="C73" t="s">
        <v>149</v>
      </c>
      <c r="D73" t="s">
        <v>143</v>
      </c>
      <c r="E73">
        <v>6</v>
      </c>
      <c r="F73" t="s">
        <v>26</v>
      </c>
      <c r="G73" s="100" t="s">
        <v>183</v>
      </c>
      <c r="H73" t="s">
        <v>144</v>
      </c>
      <c r="I73">
        <v>247</v>
      </c>
      <c r="J73">
        <f t="shared" si="2"/>
        <v>247</v>
      </c>
    </row>
    <row r="74" spans="1:10">
      <c r="A74" t="s">
        <v>152</v>
      </c>
      <c r="B74" t="s">
        <v>142</v>
      </c>
      <c r="C74" t="s">
        <v>149</v>
      </c>
      <c r="D74" t="s">
        <v>143</v>
      </c>
      <c r="E74">
        <v>6</v>
      </c>
      <c r="F74" t="s">
        <v>26</v>
      </c>
      <c r="G74" s="100" t="s">
        <v>184</v>
      </c>
      <c r="H74" t="s">
        <v>144</v>
      </c>
      <c r="I74">
        <v>283</v>
      </c>
      <c r="J74">
        <f t="shared" si="2"/>
        <v>283</v>
      </c>
    </row>
    <row r="75" spans="1:10">
      <c r="A75" t="s">
        <v>152</v>
      </c>
      <c r="B75" t="s">
        <v>142</v>
      </c>
      <c r="C75" t="s">
        <v>149</v>
      </c>
      <c r="D75" t="s">
        <v>143</v>
      </c>
      <c r="E75">
        <v>6</v>
      </c>
      <c r="F75" t="s">
        <v>26</v>
      </c>
      <c r="G75" s="100" t="s">
        <v>185</v>
      </c>
      <c r="H75" t="s">
        <v>144</v>
      </c>
      <c r="I75">
        <v>281</v>
      </c>
      <c r="J75">
        <f t="shared" si="2"/>
        <v>281</v>
      </c>
    </row>
    <row r="76" spans="1:10">
      <c r="A76" t="s">
        <v>152</v>
      </c>
      <c r="B76" t="s">
        <v>142</v>
      </c>
      <c r="C76" t="s">
        <v>149</v>
      </c>
      <c r="D76" t="s">
        <v>143</v>
      </c>
      <c r="E76">
        <v>8</v>
      </c>
      <c r="F76" t="s">
        <v>27</v>
      </c>
      <c r="G76" s="100" t="s">
        <v>179</v>
      </c>
      <c r="H76" t="s">
        <v>144</v>
      </c>
      <c r="I76">
        <v>278</v>
      </c>
      <c r="J76">
        <f t="shared" si="2"/>
        <v>278</v>
      </c>
    </row>
    <row r="77" spans="1:10">
      <c r="A77" t="s">
        <v>152</v>
      </c>
      <c r="B77" t="s">
        <v>142</v>
      </c>
      <c r="C77" t="s">
        <v>149</v>
      </c>
      <c r="D77" t="s">
        <v>143</v>
      </c>
      <c r="E77">
        <v>8</v>
      </c>
      <c r="F77" t="s">
        <v>27</v>
      </c>
      <c r="G77" s="100" t="s">
        <v>180</v>
      </c>
      <c r="H77" t="s">
        <v>144</v>
      </c>
      <c r="I77">
        <v>296</v>
      </c>
      <c r="J77">
        <f t="shared" si="2"/>
        <v>296</v>
      </c>
    </row>
    <row r="78" spans="1:10">
      <c r="A78" t="s">
        <v>152</v>
      </c>
      <c r="B78" t="s">
        <v>142</v>
      </c>
      <c r="C78" t="s">
        <v>149</v>
      </c>
      <c r="D78" t="s">
        <v>143</v>
      </c>
      <c r="E78">
        <v>8</v>
      </c>
      <c r="F78" t="s">
        <v>27</v>
      </c>
      <c r="G78" s="100" t="s">
        <v>181</v>
      </c>
      <c r="H78" t="s">
        <v>144</v>
      </c>
      <c r="I78">
        <v>300</v>
      </c>
      <c r="J78">
        <f t="shared" si="2"/>
        <v>300</v>
      </c>
    </row>
    <row r="79" spans="1:10">
      <c r="A79" t="s">
        <v>152</v>
      </c>
      <c r="B79" t="s">
        <v>142</v>
      </c>
      <c r="C79" t="s">
        <v>149</v>
      </c>
      <c r="D79" t="s">
        <v>143</v>
      </c>
      <c r="E79">
        <v>8</v>
      </c>
      <c r="F79" t="s">
        <v>27</v>
      </c>
      <c r="G79" s="100" t="s">
        <v>182</v>
      </c>
      <c r="H79" t="s">
        <v>144</v>
      </c>
      <c r="I79">
        <v>356</v>
      </c>
      <c r="J79">
        <f t="shared" si="2"/>
        <v>356</v>
      </c>
    </row>
    <row r="80" spans="1:10">
      <c r="A80" t="s">
        <v>152</v>
      </c>
      <c r="B80" t="s">
        <v>142</v>
      </c>
      <c r="C80" t="s">
        <v>149</v>
      </c>
      <c r="D80" t="s">
        <v>143</v>
      </c>
      <c r="E80">
        <v>8</v>
      </c>
      <c r="F80" t="s">
        <v>27</v>
      </c>
      <c r="G80" s="100" t="s">
        <v>183</v>
      </c>
      <c r="H80" t="s">
        <v>144</v>
      </c>
      <c r="I80">
        <v>350</v>
      </c>
      <c r="J80">
        <f t="shared" si="2"/>
        <v>350</v>
      </c>
    </row>
    <row r="81" spans="1:10">
      <c r="A81" t="s">
        <v>152</v>
      </c>
      <c r="B81" t="s">
        <v>142</v>
      </c>
      <c r="C81" t="s">
        <v>149</v>
      </c>
      <c r="D81" t="s">
        <v>143</v>
      </c>
      <c r="E81">
        <v>8</v>
      </c>
      <c r="F81" t="s">
        <v>27</v>
      </c>
      <c r="G81" s="100" t="s">
        <v>184</v>
      </c>
      <c r="H81" t="s">
        <v>144</v>
      </c>
      <c r="I81">
        <v>342</v>
      </c>
      <c r="J81">
        <f t="shared" si="2"/>
        <v>342</v>
      </c>
    </row>
    <row r="82" spans="1:10">
      <c r="A82" t="s">
        <v>152</v>
      </c>
      <c r="B82" t="s">
        <v>142</v>
      </c>
      <c r="C82" t="s">
        <v>149</v>
      </c>
      <c r="D82" t="s">
        <v>143</v>
      </c>
      <c r="E82">
        <v>8</v>
      </c>
      <c r="F82" t="s">
        <v>27</v>
      </c>
      <c r="G82" s="100" t="s">
        <v>185</v>
      </c>
      <c r="H82" t="s">
        <v>144</v>
      </c>
      <c r="I82">
        <v>370</v>
      </c>
      <c r="J82">
        <f t="shared" si="2"/>
        <v>370</v>
      </c>
    </row>
    <row r="83" spans="1:10">
      <c r="A83" t="s">
        <v>152</v>
      </c>
      <c r="B83" t="s">
        <v>142</v>
      </c>
      <c r="C83" t="s">
        <v>149</v>
      </c>
      <c r="D83" t="s">
        <v>143</v>
      </c>
      <c r="E83">
        <v>10</v>
      </c>
      <c r="F83" t="s">
        <v>28</v>
      </c>
      <c r="G83" s="100" t="s">
        <v>179</v>
      </c>
      <c r="H83" t="s">
        <v>144</v>
      </c>
      <c r="I83">
        <v>31</v>
      </c>
      <c r="J83">
        <f t="shared" si="2"/>
        <v>31</v>
      </c>
    </row>
    <row r="84" spans="1:10">
      <c r="A84" t="s">
        <v>152</v>
      </c>
      <c r="B84" t="s">
        <v>142</v>
      </c>
      <c r="C84" t="s">
        <v>149</v>
      </c>
      <c r="D84" t="s">
        <v>143</v>
      </c>
      <c r="E84">
        <v>10</v>
      </c>
      <c r="F84" t="s">
        <v>28</v>
      </c>
      <c r="G84" s="100" t="s">
        <v>180</v>
      </c>
      <c r="H84" t="s">
        <v>144</v>
      </c>
      <c r="I84">
        <v>31</v>
      </c>
      <c r="J84">
        <f t="shared" si="2"/>
        <v>31</v>
      </c>
    </row>
    <row r="85" spans="1:10">
      <c r="A85" t="s">
        <v>152</v>
      </c>
      <c r="B85" t="s">
        <v>142</v>
      </c>
      <c r="C85" t="s">
        <v>149</v>
      </c>
      <c r="D85" t="s">
        <v>143</v>
      </c>
      <c r="E85">
        <v>10</v>
      </c>
      <c r="F85" t="s">
        <v>28</v>
      </c>
      <c r="G85" s="100" t="s">
        <v>181</v>
      </c>
      <c r="H85" t="s">
        <v>144</v>
      </c>
      <c r="I85">
        <v>36</v>
      </c>
      <c r="J85">
        <f t="shared" si="2"/>
        <v>36</v>
      </c>
    </row>
    <row r="86" spans="1:10">
      <c r="A86" t="s">
        <v>152</v>
      </c>
      <c r="B86" t="s">
        <v>142</v>
      </c>
      <c r="C86" t="s">
        <v>149</v>
      </c>
      <c r="D86" t="s">
        <v>143</v>
      </c>
      <c r="E86">
        <v>10</v>
      </c>
      <c r="F86" t="s">
        <v>28</v>
      </c>
      <c r="G86" s="100" t="s">
        <v>182</v>
      </c>
      <c r="H86" t="s">
        <v>144</v>
      </c>
      <c r="I86">
        <v>41</v>
      </c>
      <c r="J86">
        <f t="shared" si="2"/>
        <v>41</v>
      </c>
    </row>
    <row r="87" spans="1:10">
      <c r="A87" t="s">
        <v>152</v>
      </c>
      <c r="B87" t="s">
        <v>142</v>
      </c>
      <c r="C87" t="s">
        <v>149</v>
      </c>
      <c r="D87" t="s">
        <v>143</v>
      </c>
      <c r="E87">
        <v>10</v>
      </c>
      <c r="F87" t="s">
        <v>28</v>
      </c>
      <c r="G87" s="100" t="s">
        <v>183</v>
      </c>
      <c r="H87" t="s">
        <v>144</v>
      </c>
      <c r="I87">
        <v>49</v>
      </c>
      <c r="J87">
        <f t="shared" si="2"/>
        <v>49</v>
      </c>
    </row>
    <row r="88" spans="1:10">
      <c r="A88" t="s">
        <v>152</v>
      </c>
      <c r="B88" t="s">
        <v>142</v>
      </c>
      <c r="C88" t="s">
        <v>149</v>
      </c>
      <c r="D88" t="s">
        <v>143</v>
      </c>
      <c r="E88">
        <v>10</v>
      </c>
      <c r="F88" t="s">
        <v>28</v>
      </c>
      <c r="G88" s="100" t="s">
        <v>184</v>
      </c>
      <c r="H88" t="s">
        <v>144</v>
      </c>
      <c r="I88">
        <v>47</v>
      </c>
      <c r="J88">
        <f t="shared" si="2"/>
        <v>47</v>
      </c>
    </row>
    <row r="89" spans="1:10">
      <c r="A89" t="s">
        <v>152</v>
      </c>
      <c r="B89" t="s">
        <v>142</v>
      </c>
      <c r="C89" t="s">
        <v>149</v>
      </c>
      <c r="D89" t="s">
        <v>143</v>
      </c>
      <c r="E89">
        <v>10</v>
      </c>
      <c r="F89" t="s">
        <v>28</v>
      </c>
      <c r="G89" s="100" t="s">
        <v>185</v>
      </c>
      <c r="H89" t="s">
        <v>144</v>
      </c>
      <c r="I89">
        <v>51</v>
      </c>
      <c r="J89">
        <f t="shared" si="2"/>
        <v>51</v>
      </c>
    </row>
    <row r="90" spans="1:10">
      <c r="A90" t="s">
        <v>152</v>
      </c>
      <c r="B90" t="s">
        <v>142</v>
      </c>
      <c r="C90" t="s">
        <v>149</v>
      </c>
      <c r="D90" t="s">
        <v>143</v>
      </c>
      <c r="E90">
        <v>19</v>
      </c>
      <c r="F90" t="s">
        <v>29</v>
      </c>
      <c r="G90" s="100" t="s">
        <v>179</v>
      </c>
      <c r="H90" t="s">
        <v>144</v>
      </c>
      <c r="I90">
        <v>84</v>
      </c>
      <c r="J90">
        <f t="shared" si="2"/>
        <v>84</v>
      </c>
    </row>
    <row r="91" spans="1:10">
      <c r="A91" t="s">
        <v>152</v>
      </c>
      <c r="B91" t="s">
        <v>142</v>
      </c>
      <c r="C91" t="s">
        <v>149</v>
      </c>
      <c r="D91" t="s">
        <v>143</v>
      </c>
      <c r="E91">
        <v>19</v>
      </c>
      <c r="F91" t="s">
        <v>29</v>
      </c>
      <c r="G91" s="100" t="s">
        <v>180</v>
      </c>
      <c r="H91" t="s">
        <v>144</v>
      </c>
      <c r="I91">
        <v>91</v>
      </c>
      <c r="J91">
        <f t="shared" si="2"/>
        <v>91</v>
      </c>
    </row>
    <row r="92" spans="1:10">
      <c r="A92" t="s">
        <v>152</v>
      </c>
      <c r="B92" t="s">
        <v>142</v>
      </c>
      <c r="C92" t="s">
        <v>149</v>
      </c>
      <c r="D92" t="s">
        <v>143</v>
      </c>
      <c r="E92">
        <v>19</v>
      </c>
      <c r="F92" t="s">
        <v>29</v>
      </c>
      <c r="G92" s="100" t="s">
        <v>181</v>
      </c>
      <c r="H92" t="s">
        <v>144</v>
      </c>
      <c r="I92">
        <v>95</v>
      </c>
      <c r="J92">
        <f t="shared" si="2"/>
        <v>95</v>
      </c>
    </row>
    <row r="93" spans="1:10">
      <c r="A93" t="s">
        <v>152</v>
      </c>
      <c r="B93" t="s">
        <v>142</v>
      </c>
      <c r="C93" t="s">
        <v>149</v>
      </c>
      <c r="D93" t="s">
        <v>143</v>
      </c>
      <c r="E93">
        <v>19</v>
      </c>
      <c r="F93" t="s">
        <v>29</v>
      </c>
      <c r="G93" s="100" t="s">
        <v>182</v>
      </c>
      <c r="H93" t="s">
        <v>144</v>
      </c>
      <c r="I93">
        <v>80</v>
      </c>
      <c r="J93">
        <f t="shared" si="2"/>
        <v>80</v>
      </c>
    </row>
    <row r="94" spans="1:10">
      <c r="A94" t="s">
        <v>152</v>
      </c>
      <c r="B94" t="s">
        <v>142</v>
      </c>
      <c r="C94" t="s">
        <v>149</v>
      </c>
      <c r="D94" t="s">
        <v>143</v>
      </c>
      <c r="E94">
        <v>19</v>
      </c>
      <c r="F94" t="s">
        <v>29</v>
      </c>
      <c r="G94" s="100" t="s">
        <v>183</v>
      </c>
      <c r="H94" t="s">
        <v>144</v>
      </c>
      <c r="I94">
        <v>86</v>
      </c>
      <c r="J94">
        <f t="shared" si="2"/>
        <v>86</v>
      </c>
    </row>
    <row r="95" spans="1:10">
      <c r="A95" t="s">
        <v>152</v>
      </c>
      <c r="B95" t="s">
        <v>142</v>
      </c>
      <c r="C95" t="s">
        <v>149</v>
      </c>
      <c r="D95" t="s">
        <v>143</v>
      </c>
      <c r="E95">
        <v>19</v>
      </c>
      <c r="F95" t="s">
        <v>29</v>
      </c>
      <c r="G95" s="100" t="s">
        <v>184</v>
      </c>
      <c r="H95" t="s">
        <v>144</v>
      </c>
      <c r="I95">
        <v>91</v>
      </c>
      <c r="J95">
        <f t="shared" si="2"/>
        <v>91</v>
      </c>
    </row>
    <row r="96" spans="1:10">
      <c r="A96" t="s">
        <v>152</v>
      </c>
      <c r="B96" t="s">
        <v>142</v>
      </c>
      <c r="C96" t="s">
        <v>149</v>
      </c>
      <c r="D96" t="s">
        <v>143</v>
      </c>
      <c r="E96">
        <v>19</v>
      </c>
      <c r="F96" t="s">
        <v>29</v>
      </c>
      <c r="G96" s="100" t="s">
        <v>185</v>
      </c>
      <c r="H96" t="s">
        <v>144</v>
      </c>
      <c r="I96">
        <v>104</v>
      </c>
      <c r="J96">
        <f t="shared" si="2"/>
        <v>104</v>
      </c>
    </row>
    <row r="97" spans="1:10">
      <c r="A97" t="s">
        <v>152</v>
      </c>
      <c r="B97" t="s">
        <v>142</v>
      </c>
      <c r="C97" t="s">
        <v>149</v>
      </c>
      <c r="D97" t="s">
        <v>143</v>
      </c>
      <c r="E97">
        <v>20</v>
      </c>
      <c r="F97" t="s">
        <v>30</v>
      </c>
      <c r="G97" s="100" t="s">
        <v>179</v>
      </c>
      <c r="H97" t="s">
        <v>144</v>
      </c>
      <c r="I97">
        <v>244</v>
      </c>
      <c r="J97">
        <f t="shared" si="2"/>
        <v>244</v>
      </c>
    </row>
    <row r="98" spans="1:10">
      <c r="A98" t="s">
        <v>152</v>
      </c>
      <c r="B98" t="s">
        <v>142</v>
      </c>
      <c r="C98" t="s">
        <v>149</v>
      </c>
      <c r="D98" t="s">
        <v>143</v>
      </c>
      <c r="E98">
        <v>20</v>
      </c>
      <c r="F98" t="s">
        <v>30</v>
      </c>
      <c r="G98" s="100" t="s">
        <v>180</v>
      </c>
      <c r="H98" t="s">
        <v>144</v>
      </c>
      <c r="I98">
        <v>285</v>
      </c>
      <c r="J98">
        <f t="shared" si="2"/>
        <v>285</v>
      </c>
    </row>
    <row r="99" spans="1:10">
      <c r="A99" t="s">
        <v>152</v>
      </c>
      <c r="B99" t="s">
        <v>142</v>
      </c>
      <c r="C99" t="s">
        <v>149</v>
      </c>
      <c r="D99" t="s">
        <v>143</v>
      </c>
      <c r="E99">
        <v>20</v>
      </c>
      <c r="F99" t="s">
        <v>30</v>
      </c>
      <c r="G99" s="100" t="s">
        <v>181</v>
      </c>
      <c r="H99" t="s">
        <v>144</v>
      </c>
      <c r="I99">
        <v>271</v>
      </c>
      <c r="J99">
        <f t="shared" si="2"/>
        <v>271</v>
      </c>
    </row>
    <row r="100" spans="1:10">
      <c r="A100" t="s">
        <v>152</v>
      </c>
      <c r="B100" t="s">
        <v>142</v>
      </c>
      <c r="C100" t="s">
        <v>149</v>
      </c>
      <c r="D100" t="s">
        <v>143</v>
      </c>
      <c r="E100">
        <v>20</v>
      </c>
      <c r="F100" t="s">
        <v>30</v>
      </c>
      <c r="G100" s="100" t="s">
        <v>182</v>
      </c>
      <c r="H100" t="s">
        <v>144</v>
      </c>
      <c r="I100">
        <v>337</v>
      </c>
      <c r="J100">
        <f t="shared" si="2"/>
        <v>337</v>
      </c>
    </row>
    <row r="101" spans="1:10">
      <c r="A101" t="s">
        <v>152</v>
      </c>
      <c r="B101" t="s">
        <v>142</v>
      </c>
      <c r="C101" t="s">
        <v>149</v>
      </c>
      <c r="D101" t="s">
        <v>143</v>
      </c>
      <c r="E101">
        <v>20</v>
      </c>
      <c r="F101" t="s">
        <v>30</v>
      </c>
      <c r="G101" s="100" t="s">
        <v>183</v>
      </c>
      <c r="H101" t="s">
        <v>144</v>
      </c>
      <c r="I101">
        <v>332</v>
      </c>
      <c r="J101">
        <f t="shared" si="2"/>
        <v>332</v>
      </c>
    </row>
    <row r="102" spans="1:10">
      <c r="A102" t="s">
        <v>152</v>
      </c>
      <c r="B102" t="s">
        <v>142</v>
      </c>
      <c r="C102" t="s">
        <v>149</v>
      </c>
      <c r="D102" t="s">
        <v>143</v>
      </c>
      <c r="E102">
        <v>20</v>
      </c>
      <c r="F102" t="s">
        <v>30</v>
      </c>
      <c r="G102" s="100" t="s">
        <v>184</v>
      </c>
      <c r="H102" t="s">
        <v>144</v>
      </c>
      <c r="I102">
        <v>347</v>
      </c>
      <c r="J102">
        <f t="shared" si="2"/>
        <v>347</v>
      </c>
    </row>
    <row r="103" spans="1:10">
      <c r="A103" t="s">
        <v>152</v>
      </c>
      <c r="B103" t="s">
        <v>142</v>
      </c>
      <c r="C103" t="s">
        <v>149</v>
      </c>
      <c r="D103" t="s">
        <v>143</v>
      </c>
      <c r="E103">
        <v>20</v>
      </c>
      <c r="F103" t="s">
        <v>30</v>
      </c>
      <c r="G103" s="100" t="s">
        <v>185</v>
      </c>
      <c r="H103" t="s">
        <v>144</v>
      </c>
      <c r="I103">
        <v>375</v>
      </c>
      <c r="J103">
        <f t="shared" si="2"/>
        <v>375</v>
      </c>
    </row>
    <row r="104" spans="1:10">
      <c r="A104" t="s">
        <v>152</v>
      </c>
      <c r="B104" t="s">
        <v>142</v>
      </c>
      <c r="C104" t="s">
        <v>149</v>
      </c>
      <c r="D104" t="s">
        <v>143</v>
      </c>
      <c r="E104">
        <v>22</v>
      </c>
      <c r="F104" t="s">
        <v>31</v>
      </c>
      <c r="G104" s="100" t="s">
        <v>179</v>
      </c>
      <c r="H104" t="s">
        <v>144</v>
      </c>
      <c r="I104">
        <v>558</v>
      </c>
      <c r="J104">
        <f t="shared" si="2"/>
        <v>558</v>
      </c>
    </row>
    <row r="105" spans="1:10">
      <c r="A105" t="s">
        <v>152</v>
      </c>
      <c r="B105" t="s">
        <v>142</v>
      </c>
      <c r="C105" t="s">
        <v>149</v>
      </c>
      <c r="D105" t="s">
        <v>143</v>
      </c>
      <c r="E105">
        <v>22</v>
      </c>
      <c r="F105" t="s">
        <v>31</v>
      </c>
      <c r="G105" s="100" t="s">
        <v>180</v>
      </c>
      <c r="H105" t="s">
        <v>144</v>
      </c>
      <c r="I105">
        <v>568</v>
      </c>
      <c r="J105">
        <f t="shared" si="2"/>
        <v>568</v>
      </c>
    </row>
    <row r="106" spans="1:10">
      <c r="A106" t="s">
        <v>152</v>
      </c>
      <c r="B106" t="s">
        <v>142</v>
      </c>
      <c r="C106" t="s">
        <v>149</v>
      </c>
      <c r="D106" t="s">
        <v>143</v>
      </c>
      <c r="E106">
        <v>22</v>
      </c>
      <c r="F106" t="s">
        <v>31</v>
      </c>
      <c r="G106" s="100" t="s">
        <v>181</v>
      </c>
      <c r="H106" t="s">
        <v>144</v>
      </c>
      <c r="I106">
        <v>590</v>
      </c>
      <c r="J106">
        <f t="shared" si="2"/>
        <v>590</v>
      </c>
    </row>
    <row r="107" spans="1:10">
      <c r="A107" t="s">
        <v>152</v>
      </c>
      <c r="B107" t="s">
        <v>142</v>
      </c>
      <c r="C107" t="s">
        <v>149</v>
      </c>
      <c r="D107" t="s">
        <v>143</v>
      </c>
      <c r="E107">
        <v>22</v>
      </c>
      <c r="F107" t="s">
        <v>31</v>
      </c>
      <c r="G107" s="100" t="s">
        <v>182</v>
      </c>
      <c r="H107" t="s">
        <v>144</v>
      </c>
      <c r="I107">
        <v>678</v>
      </c>
      <c r="J107">
        <f t="shared" si="2"/>
        <v>678</v>
      </c>
    </row>
    <row r="108" spans="1:10">
      <c r="A108" t="s">
        <v>152</v>
      </c>
      <c r="B108" t="s">
        <v>142</v>
      </c>
      <c r="C108" t="s">
        <v>149</v>
      </c>
      <c r="D108" t="s">
        <v>143</v>
      </c>
      <c r="E108">
        <v>22</v>
      </c>
      <c r="F108" t="s">
        <v>31</v>
      </c>
      <c r="G108" s="100" t="s">
        <v>183</v>
      </c>
      <c r="H108" t="s">
        <v>144</v>
      </c>
      <c r="I108">
        <v>667</v>
      </c>
      <c r="J108">
        <f t="shared" si="2"/>
        <v>667</v>
      </c>
    </row>
    <row r="109" spans="1:10">
      <c r="A109" t="s">
        <v>152</v>
      </c>
      <c r="B109" t="s">
        <v>142</v>
      </c>
      <c r="C109" t="s">
        <v>149</v>
      </c>
      <c r="D109" t="s">
        <v>143</v>
      </c>
      <c r="E109">
        <v>22</v>
      </c>
      <c r="F109" t="s">
        <v>31</v>
      </c>
      <c r="G109" s="100" t="s">
        <v>184</v>
      </c>
      <c r="H109" t="s">
        <v>144</v>
      </c>
      <c r="I109">
        <v>684</v>
      </c>
      <c r="J109">
        <f t="shared" si="2"/>
        <v>684</v>
      </c>
    </row>
    <row r="110" spans="1:10">
      <c r="A110" t="s">
        <v>152</v>
      </c>
      <c r="B110" t="s">
        <v>142</v>
      </c>
      <c r="C110" t="s">
        <v>149</v>
      </c>
      <c r="D110" t="s">
        <v>143</v>
      </c>
      <c r="E110">
        <v>22</v>
      </c>
      <c r="F110" t="s">
        <v>31</v>
      </c>
      <c r="G110" s="100" t="s">
        <v>185</v>
      </c>
      <c r="H110" t="s">
        <v>144</v>
      </c>
      <c r="I110">
        <v>705</v>
      </c>
      <c r="J110">
        <f t="shared" si="2"/>
        <v>705</v>
      </c>
    </row>
    <row r="111" spans="1:10">
      <c r="A111" t="s">
        <v>152</v>
      </c>
      <c r="B111" t="s">
        <v>142</v>
      </c>
      <c r="C111" t="s">
        <v>149</v>
      </c>
      <c r="D111" t="s">
        <v>143</v>
      </c>
      <c r="E111">
        <v>23</v>
      </c>
      <c r="F111" t="s">
        <v>32</v>
      </c>
      <c r="G111" s="100" t="s">
        <v>179</v>
      </c>
      <c r="H111" t="s">
        <v>144</v>
      </c>
      <c r="I111">
        <v>1617</v>
      </c>
      <c r="J111">
        <f t="shared" si="2"/>
        <v>1617</v>
      </c>
    </row>
    <row r="112" spans="1:10">
      <c r="A112" t="s">
        <v>152</v>
      </c>
      <c r="B112" t="s">
        <v>142</v>
      </c>
      <c r="C112" t="s">
        <v>149</v>
      </c>
      <c r="D112" t="s">
        <v>143</v>
      </c>
      <c r="E112">
        <v>23</v>
      </c>
      <c r="F112" t="s">
        <v>32</v>
      </c>
      <c r="G112" s="100" t="s">
        <v>180</v>
      </c>
      <c r="H112" t="s">
        <v>144</v>
      </c>
      <c r="I112">
        <v>1686</v>
      </c>
      <c r="J112">
        <f t="shared" si="2"/>
        <v>1686</v>
      </c>
    </row>
    <row r="113" spans="1:10">
      <c r="A113" t="s">
        <v>152</v>
      </c>
      <c r="B113" t="s">
        <v>142</v>
      </c>
      <c r="C113" t="s">
        <v>149</v>
      </c>
      <c r="D113" t="s">
        <v>143</v>
      </c>
      <c r="E113">
        <v>23</v>
      </c>
      <c r="F113" t="s">
        <v>32</v>
      </c>
      <c r="G113" s="100" t="s">
        <v>181</v>
      </c>
      <c r="H113" t="s">
        <v>144</v>
      </c>
      <c r="I113">
        <v>1783</v>
      </c>
      <c r="J113">
        <f t="shared" si="2"/>
        <v>1783</v>
      </c>
    </row>
    <row r="114" spans="1:10">
      <c r="A114" t="s">
        <v>152</v>
      </c>
      <c r="B114" t="s">
        <v>142</v>
      </c>
      <c r="C114" t="s">
        <v>149</v>
      </c>
      <c r="D114" t="s">
        <v>143</v>
      </c>
      <c r="E114">
        <v>23</v>
      </c>
      <c r="F114" t="s">
        <v>32</v>
      </c>
      <c r="G114" s="100" t="s">
        <v>182</v>
      </c>
      <c r="H114" t="s">
        <v>144</v>
      </c>
      <c r="I114">
        <v>1863</v>
      </c>
      <c r="J114">
        <f t="shared" si="2"/>
        <v>1863</v>
      </c>
    </row>
    <row r="115" spans="1:10">
      <c r="A115" t="s">
        <v>152</v>
      </c>
      <c r="B115" t="s">
        <v>142</v>
      </c>
      <c r="C115" t="s">
        <v>149</v>
      </c>
      <c r="D115" t="s">
        <v>143</v>
      </c>
      <c r="E115">
        <v>23</v>
      </c>
      <c r="F115" t="s">
        <v>32</v>
      </c>
      <c r="G115" s="100" t="s">
        <v>183</v>
      </c>
      <c r="H115" t="s">
        <v>144</v>
      </c>
      <c r="I115">
        <v>1952</v>
      </c>
      <c r="J115">
        <f t="shared" si="2"/>
        <v>1952</v>
      </c>
    </row>
    <row r="116" spans="1:10">
      <c r="A116" t="s">
        <v>152</v>
      </c>
      <c r="B116" t="s">
        <v>142</v>
      </c>
      <c r="C116" t="s">
        <v>149</v>
      </c>
      <c r="D116" t="s">
        <v>143</v>
      </c>
      <c r="E116">
        <v>23</v>
      </c>
      <c r="F116" t="s">
        <v>32</v>
      </c>
      <c r="G116" s="100" t="s">
        <v>184</v>
      </c>
      <c r="H116" t="s">
        <v>144</v>
      </c>
      <c r="I116">
        <v>1960</v>
      </c>
      <c r="J116">
        <f t="shared" si="2"/>
        <v>1960</v>
      </c>
    </row>
    <row r="117" spans="1:10">
      <c r="A117" t="s">
        <v>152</v>
      </c>
      <c r="B117" t="s">
        <v>142</v>
      </c>
      <c r="C117" t="s">
        <v>149</v>
      </c>
      <c r="D117" t="s">
        <v>143</v>
      </c>
      <c r="E117">
        <v>23</v>
      </c>
      <c r="F117" t="s">
        <v>32</v>
      </c>
      <c r="G117" s="100" t="s">
        <v>185</v>
      </c>
      <c r="H117" t="s">
        <v>144</v>
      </c>
      <c r="I117">
        <v>1970</v>
      </c>
      <c r="J117">
        <f t="shared" si="2"/>
        <v>1970</v>
      </c>
    </row>
    <row r="118" spans="1:10">
      <c r="A118" t="s">
        <v>152</v>
      </c>
      <c r="B118" t="s">
        <v>142</v>
      </c>
      <c r="C118" t="s">
        <v>149</v>
      </c>
      <c r="D118" t="s">
        <v>143</v>
      </c>
      <c r="E118">
        <v>27</v>
      </c>
      <c r="F118" t="s">
        <v>33</v>
      </c>
      <c r="G118" s="100" t="s">
        <v>179</v>
      </c>
      <c r="H118" t="s">
        <v>144</v>
      </c>
      <c r="I118">
        <v>303</v>
      </c>
      <c r="J118">
        <f t="shared" si="2"/>
        <v>303</v>
      </c>
    </row>
    <row r="119" spans="1:10">
      <c r="A119" t="s">
        <v>152</v>
      </c>
      <c r="B119" t="s">
        <v>142</v>
      </c>
      <c r="C119" t="s">
        <v>149</v>
      </c>
      <c r="D119" t="s">
        <v>143</v>
      </c>
      <c r="E119">
        <v>27</v>
      </c>
      <c r="F119" t="s">
        <v>33</v>
      </c>
      <c r="G119" s="100" t="s">
        <v>180</v>
      </c>
      <c r="H119" t="s">
        <v>144</v>
      </c>
      <c r="I119" t="s">
        <v>150</v>
      </c>
      <c r="J119">
        <f t="shared" si="2"/>
        <v>8</v>
      </c>
    </row>
    <row r="120" spans="1:10">
      <c r="A120" t="s">
        <v>152</v>
      </c>
      <c r="B120" t="s">
        <v>142</v>
      </c>
      <c r="C120" t="s">
        <v>149</v>
      </c>
      <c r="D120" t="s">
        <v>143</v>
      </c>
      <c r="E120">
        <v>27</v>
      </c>
      <c r="F120" t="s">
        <v>33</v>
      </c>
      <c r="G120" s="100" t="s">
        <v>181</v>
      </c>
      <c r="H120" t="s">
        <v>144</v>
      </c>
      <c r="I120">
        <v>309</v>
      </c>
      <c r="J120">
        <f t="shared" si="2"/>
        <v>309</v>
      </c>
    </row>
    <row r="121" spans="1:10">
      <c r="A121" t="s">
        <v>152</v>
      </c>
      <c r="B121" t="s">
        <v>142</v>
      </c>
      <c r="C121" t="s">
        <v>149</v>
      </c>
      <c r="D121" t="s">
        <v>143</v>
      </c>
      <c r="E121">
        <v>27</v>
      </c>
      <c r="F121" t="s">
        <v>33</v>
      </c>
      <c r="G121" s="100" t="s">
        <v>182</v>
      </c>
      <c r="H121" t="s">
        <v>144</v>
      </c>
      <c r="I121">
        <v>329</v>
      </c>
      <c r="J121">
        <f t="shared" si="2"/>
        <v>329</v>
      </c>
    </row>
    <row r="122" spans="1:10">
      <c r="A122" t="s">
        <v>152</v>
      </c>
      <c r="B122" t="s">
        <v>142</v>
      </c>
      <c r="C122" t="s">
        <v>149</v>
      </c>
      <c r="D122" t="s">
        <v>143</v>
      </c>
      <c r="E122">
        <v>27</v>
      </c>
      <c r="F122" t="s">
        <v>33</v>
      </c>
      <c r="G122" s="100" t="s">
        <v>183</v>
      </c>
      <c r="H122" t="s">
        <v>144</v>
      </c>
      <c r="I122">
        <v>334</v>
      </c>
      <c r="J122">
        <f t="shared" si="2"/>
        <v>334</v>
      </c>
    </row>
    <row r="123" spans="1:10">
      <c r="A123" t="s">
        <v>152</v>
      </c>
      <c r="B123" t="s">
        <v>142</v>
      </c>
      <c r="C123" t="s">
        <v>149</v>
      </c>
      <c r="D123" t="s">
        <v>143</v>
      </c>
      <c r="E123">
        <v>27</v>
      </c>
      <c r="F123" t="s">
        <v>33</v>
      </c>
      <c r="G123" s="100" t="s">
        <v>184</v>
      </c>
      <c r="H123" t="s">
        <v>144</v>
      </c>
      <c r="I123">
        <v>355</v>
      </c>
      <c r="J123">
        <f t="shared" si="2"/>
        <v>355</v>
      </c>
    </row>
    <row r="124" spans="1:10">
      <c r="A124" t="s">
        <v>152</v>
      </c>
      <c r="B124" t="s">
        <v>142</v>
      </c>
      <c r="C124" t="s">
        <v>149</v>
      </c>
      <c r="D124" t="s">
        <v>143</v>
      </c>
      <c r="E124">
        <v>27</v>
      </c>
      <c r="F124" t="s">
        <v>33</v>
      </c>
      <c r="G124" s="100" t="s">
        <v>185</v>
      </c>
      <c r="H124" t="s">
        <v>144</v>
      </c>
      <c r="I124">
        <v>389</v>
      </c>
      <c r="J124">
        <f t="shared" si="2"/>
        <v>389</v>
      </c>
    </row>
    <row r="125" spans="1:10">
      <c r="A125" t="s">
        <v>152</v>
      </c>
      <c r="B125" t="s">
        <v>142</v>
      </c>
      <c r="C125" t="s">
        <v>149</v>
      </c>
      <c r="D125" t="s">
        <v>143</v>
      </c>
      <c r="E125">
        <v>28</v>
      </c>
      <c r="F125" t="s">
        <v>34</v>
      </c>
      <c r="G125" s="100" t="s">
        <v>179</v>
      </c>
      <c r="H125" t="s">
        <v>144</v>
      </c>
      <c r="I125">
        <v>197</v>
      </c>
      <c r="J125">
        <f t="shared" si="2"/>
        <v>197</v>
      </c>
    </row>
    <row r="126" spans="1:10">
      <c r="A126" t="s">
        <v>152</v>
      </c>
      <c r="B126" t="s">
        <v>142</v>
      </c>
      <c r="C126" t="s">
        <v>149</v>
      </c>
      <c r="D126" t="s">
        <v>143</v>
      </c>
      <c r="E126">
        <v>28</v>
      </c>
      <c r="F126" t="s">
        <v>34</v>
      </c>
      <c r="G126" s="100" t="s">
        <v>180</v>
      </c>
      <c r="H126" t="s">
        <v>144</v>
      </c>
      <c r="I126" t="s">
        <v>150</v>
      </c>
      <c r="J126">
        <f t="shared" ref="J126:J189" si="3">IF(I126="Msk",8,I126)</f>
        <v>8</v>
      </c>
    </row>
    <row r="127" spans="1:10">
      <c r="A127" t="s">
        <v>152</v>
      </c>
      <c r="B127" t="s">
        <v>142</v>
      </c>
      <c r="C127" t="s">
        <v>149</v>
      </c>
      <c r="D127" t="s">
        <v>143</v>
      </c>
      <c r="E127">
        <v>28</v>
      </c>
      <c r="F127" t="s">
        <v>34</v>
      </c>
      <c r="G127" s="100" t="s">
        <v>181</v>
      </c>
      <c r="H127" t="s">
        <v>144</v>
      </c>
      <c r="I127">
        <v>189</v>
      </c>
      <c r="J127">
        <f t="shared" si="3"/>
        <v>189</v>
      </c>
    </row>
    <row r="128" spans="1:10">
      <c r="A128" t="s">
        <v>152</v>
      </c>
      <c r="B128" t="s">
        <v>142</v>
      </c>
      <c r="C128" t="s">
        <v>149</v>
      </c>
      <c r="D128" t="s">
        <v>143</v>
      </c>
      <c r="E128">
        <v>28</v>
      </c>
      <c r="F128" t="s">
        <v>34</v>
      </c>
      <c r="G128" s="100" t="s">
        <v>182</v>
      </c>
      <c r="H128" t="s">
        <v>144</v>
      </c>
      <c r="I128">
        <v>211</v>
      </c>
      <c r="J128">
        <f t="shared" si="3"/>
        <v>211</v>
      </c>
    </row>
    <row r="129" spans="1:10">
      <c r="A129" t="s">
        <v>152</v>
      </c>
      <c r="B129" t="s">
        <v>142</v>
      </c>
      <c r="C129" t="s">
        <v>149</v>
      </c>
      <c r="D129" t="s">
        <v>143</v>
      </c>
      <c r="E129">
        <v>28</v>
      </c>
      <c r="F129" t="s">
        <v>34</v>
      </c>
      <c r="G129" s="100" t="s">
        <v>183</v>
      </c>
      <c r="H129" t="s">
        <v>144</v>
      </c>
      <c r="I129">
        <v>197</v>
      </c>
      <c r="J129">
        <f t="shared" si="3"/>
        <v>197</v>
      </c>
    </row>
    <row r="130" spans="1:10">
      <c r="A130" t="s">
        <v>152</v>
      </c>
      <c r="B130" t="s">
        <v>142</v>
      </c>
      <c r="C130" t="s">
        <v>149</v>
      </c>
      <c r="D130" t="s">
        <v>143</v>
      </c>
      <c r="E130">
        <v>28</v>
      </c>
      <c r="F130" t="s">
        <v>34</v>
      </c>
      <c r="G130" s="100" t="s">
        <v>184</v>
      </c>
      <c r="H130" t="s">
        <v>144</v>
      </c>
      <c r="I130">
        <v>235</v>
      </c>
      <c r="J130">
        <f t="shared" si="3"/>
        <v>235</v>
      </c>
    </row>
    <row r="131" spans="1:10">
      <c r="A131" t="s">
        <v>152</v>
      </c>
      <c r="B131" t="s">
        <v>142</v>
      </c>
      <c r="C131" t="s">
        <v>149</v>
      </c>
      <c r="D131" t="s">
        <v>143</v>
      </c>
      <c r="E131">
        <v>28</v>
      </c>
      <c r="F131" t="s">
        <v>34</v>
      </c>
      <c r="G131" s="100" t="s">
        <v>185</v>
      </c>
      <c r="H131" t="s">
        <v>144</v>
      </c>
      <c r="I131">
        <v>195</v>
      </c>
      <c r="J131">
        <f t="shared" si="3"/>
        <v>195</v>
      </c>
    </row>
    <row r="132" spans="1:10">
      <c r="A132" t="s">
        <v>152</v>
      </c>
      <c r="B132" t="s">
        <v>142</v>
      </c>
      <c r="C132" t="s">
        <v>149</v>
      </c>
      <c r="D132" t="s">
        <v>143</v>
      </c>
      <c r="E132">
        <v>33</v>
      </c>
      <c r="F132" t="s">
        <v>35</v>
      </c>
      <c r="G132" s="100" t="s">
        <v>179</v>
      </c>
      <c r="H132" t="s">
        <v>144</v>
      </c>
      <c r="I132">
        <v>1082</v>
      </c>
      <c r="J132">
        <f t="shared" si="3"/>
        <v>1082</v>
      </c>
    </row>
    <row r="133" spans="1:10">
      <c r="A133" t="s">
        <v>152</v>
      </c>
      <c r="B133" t="s">
        <v>142</v>
      </c>
      <c r="C133" t="s">
        <v>149</v>
      </c>
      <c r="D133" t="s">
        <v>143</v>
      </c>
      <c r="E133">
        <v>33</v>
      </c>
      <c r="F133" t="s">
        <v>35</v>
      </c>
      <c r="G133" s="100" t="s">
        <v>180</v>
      </c>
      <c r="H133" t="s">
        <v>144</v>
      </c>
      <c r="I133">
        <v>1109</v>
      </c>
      <c r="J133">
        <f t="shared" si="3"/>
        <v>1109</v>
      </c>
    </row>
    <row r="134" spans="1:10">
      <c r="A134" t="s">
        <v>152</v>
      </c>
      <c r="B134" t="s">
        <v>142</v>
      </c>
      <c r="C134" t="s">
        <v>149</v>
      </c>
      <c r="D134" t="s">
        <v>143</v>
      </c>
      <c r="E134">
        <v>33</v>
      </c>
      <c r="F134" t="s">
        <v>35</v>
      </c>
      <c r="G134" s="100" t="s">
        <v>181</v>
      </c>
      <c r="H134" t="s">
        <v>144</v>
      </c>
      <c r="I134">
        <v>1165</v>
      </c>
      <c r="J134">
        <f t="shared" si="3"/>
        <v>1165</v>
      </c>
    </row>
    <row r="135" spans="1:10">
      <c r="A135" t="s">
        <v>152</v>
      </c>
      <c r="B135" t="s">
        <v>142</v>
      </c>
      <c r="C135" t="s">
        <v>149</v>
      </c>
      <c r="D135" t="s">
        <v>143</v>
      </c>
      <c r="E135">
        <v>33</v>
      </c>
      <c r="F135" t="s">
        <v>35</v>
      </c>
      <c r="G135" s="100" t="s">
        <v>182</v>
      </c>
      <c r="H135" t="s">
        <v>144</v>
      </c>
      <c r="I135">
        <v>1245</v>
      </c>
      <c r="J135">
        <f t="shared" si="3"/>
        <v>1245</v>
      </c>
    </row>
    <row r="136" spans="1:10">
      <c r="A136" t="s">
        <v>152</v>
      </c>
      <c r="B136" t="s">
        <v>142</v>
      </c>
      <c r="C136" t="s">
        <v>149</v>
      </c>
      <c r="D136" t="s">
        <v>143</v>
      </c>
      <c r="E136">
        <v>33</v>
      </c>
      <c r="F136" t="s">
        <v>35</v>
      </c>
      <c r="G136" s="100" t="s">
        <v>183</v>
      </c>
      <c r="H136" t="s">
        <v>144</v>
      </c>
      <c r="I136">
        <v>1168</v>
      </c>
      <c r="J136">
        <f t="shared" si="3"/>
        <v>1168</v>
      </c>
    </row>
    <row r="137" spans="1:10">
      <c r="A137" t="s">
        <v>152</v>
      </c>
      <c r="B137" t="s">
        <v>142</v>
      </c>
      <c r="C137" t="s">
        <v>149</v>
      </c>
      <c r="D137" t="s">
        <v>143</v>
      </c>
      <c r="E137">
        <v>33</v>
      </c>
      <c r="F137" t="s">
        <v>35</v>
      </c>
      <c r="G137" s="100" t="s">
        <v>184</v>
      </c>
      <c r="H137" t="s">
        <v>144</v>
      </c>
      <c r="I137">
        <v>1161</v>
      </c>
      <c r="J137">
        <f t="shared" si="3"/>
        <v>1161</v>
      </c>
    </row>
    <row r="138" spans="1:10">
      <c r="A138" t="s">
        <v>152</v>
      </c>
      <c r="B138" t="s">
        <v>142</v>
      </c>
      <c r="C138" t="s">
        <v>149</v>
      </c>
      <c r="D138" t="s">
        <v>143</v>
      </c>
      <c r="E138">
        <v>33</v>
      </c>
      <c r="F138" t="s">
        <v>35</v>
      </c>
      <c r="G138" s="100" t="s">
        <v>185</v>
      </c>
      <c r="H138" t="s">
        <v>144</v>
      </c>
      <c r="I138">
        <v>1147</v>
      </c>
      <c r="J138">
        <f t="shared" si="3"/>
        <v>1147</v>
      </c>
    </row>
    <row r="139" spans="1:10">
      <c r="A139" t="s">
        <v>152</v>
      </c>
      <c r="B139" t="s">
        <v>142</v>
      </c>
      <c r="C139" t="s">
        <v>149</v>
      </c>
      <c r="D139" t="s">
        <v>143</v>
      </c>
      <c r="E139">
        <v>34</v>
      </c>
      <c r="F139" t="s">
        <v>36</v>
      </c>
      <c r="G139" s="100" t="s">
        <v>179</v>
      </c>
      <c r="H139" t="s">
        <v>144</v>
      </c>
      <c r="I139">
        <v>1389</v>
      </c>
      <c r="J139">
        <f t="shared" si="3"/>
        <v>1389</v>
      </c>
    </row>
    <row r="140" spans="1:10">
      <c r="A140" t="s">
        <v>152</v>
      </c>
      <c r="B140" t="s">
        <v>142</v>
      </c>
      <c r="C140" t="s">
        <v>149</v>
      </c>
      <c r="D140" t="s">
        <v>143</v>
      </c>
      <c r="E140">
        <v>34</v>
      </c>
      <c r="F140" t="s">
        <v>36</v>
      </c>
      <c r="G140" s="100" t="s">
        <v>180</v>
      </c>
      <c r="H140" t="s">
        <v>144</v>
      </c>
      <c r="I140">
        <v>1420</v>
      </c>
      <c r="J140">
        <f t="shared" si="3"/>
        <v>1420</v>
      </c>
    </row>
    <row r="141" spans="1:10">
      <c r="A141" t="s">
        <v>152</v>
      </c>
      <c r="B141" t="s">
        <v>142</v>
      </c>
      <c r="C141" t="s">
        <v>149</v>
      </c>
      <c r="D141" t="s">
        <v>143</v>
      </c>
      <c r="E141">
        <v>34</v>
      </c>
      <c r="F141" t="s">
        <v>36</v>
      </c>
      <c r="G141" s="100" t="s">
        <v>181</v>
      </c>
      <c r="H141" t="s">
        <v>144</v>
      </c>
      <c r="I141">
        <v>1498</v>
      </c>
      <c r="J141">
        <f t="shared" si="3"/>
        <v>1498</v>
      </c>
    </row>
    <row r="142" spans="1:10">
      <c r="A142" t="s">
        <v>152</v>
      </c>
      <c r="B142" t="s">
        <v>142</v>
      </c>
      <c r="C142" t="s">
        <v>149</v>
      </c>
      <c r="D142" t="s">
        <v>143</v>
      </c>
      <c r="E142">
        <v>34</v>
      </c>
      <c r="F142" t="s">
        <v>36</v>
      </c>
      <c r="G142" s="100" t="s">
        <v>182</v>
      </c>
      <c r="H142" t="s">
        <v>144</v>
      </c>
      <c r="I142">
        <v>1510</v>
      </c>
      <c r="J142">
        <f t="shared" si="3"/>
        <v>1510</v>
      </c>
    </row>
    <row r="143" spans="1:10">
      <c r="A143" t="s">
        <v>152</v>
      </c>
      <c r="B143" t="s">
        <v>142</v>
      </c>
      <c r="C143" t="s">
        <v>149</v>
      </c>
      <c r="D143" t="s">
        <v>143</v>
      </c>
      <c r="E143">
        <v>34</v>
      </c>
      <c r="F143" t="s">
        <v>36</v>
      </c>
      <c r="G143" s="100" t="s">
        <v>183</v>
      </c>
      <c r="H143" t="s">
        <v>144</v>
      </c>
      <c r="I143">
        <v>1555</v>
      </c>
      <c r="J143">
        <f t="shared" si="3"/>
        <v>1555</v>
      </c>
    </row>
    <row r="144" spans="1:10">
      <c r="A144" t="s">
        <v>152</v>
      </c>
      <c r="B144" t="s">
        <v>142</v>
      </c>
      <c r="C144" t="s">
        <v>149</v>
      </c>
      <c r="D144" t="s">
        <v>143</v>
      </c>
      <c r="E144">
        <v>34</v>
      </c>
      <c r="F144" t="s">
        <v>36</v>
      </c>
      <c r="G144" s="100" t="s">
        <v>184</v>
      </c>
      <c r="H144" t="s">
        <v>144</v>
      </c>
      <c r="I144">
        <v>1508</v>
      </c>
      <c r="J144">
        <f t="shared" si="3"/>
        <v>1508</v>
      </c>
    </row>
    <row r="145" spans="1:10">
      <c r="A145" t="s">
        <v>152</v>
      </c>
      <c r="B145" t="s">
        <v>142</v>
      </c>
      <c r="C145" t="s">
        <v>149</v>
      </c>
      <c r="D145" t="s">
        <v>143</v>
      </c>
      <c r="E145">
        <v>34</v>
      </c>
      <c r="F145" t="s">
        <v>36</v>
      </c>
      <c r="G145" s="100" t="s">
        <v>185</v>
      </c>
      <c r="H145" t="s">
        <v>144</v>
      </c>
      <c r="I145">
        <v>1543</v>
      </c>
      <c r="J145">
        <f t="shared" si="3"/>
        <v>1543</v>
      </c>
    </row>
    <row r="146" spans="1:10">
      <c r="A146" t="s">
        <v>152</v>
      </c>
      <c r="B146" t="s">
        <v>142</v>
      </c>
      <c r="C146" t="s">
        <v>149</v>
      </c>
      <c r="D146" t="s">
        <v>143</v>
      </c>
      <c r="E146">
        <v>35</v>
      </c>
      <c r="F146" t="s">
        <v>37</v>
      </c>
      <c r="G146" s="100" t="s">
        <v>179</v>
      </c>
      <c r="H146" t="s">
        <v>144</v>
      </c>
      <c r="I146">
        <v>1836</v>
      </c>
      <c r="J146">
        <f t="shared" si="3"/>
        <v>1836</v>
      </c>
    </row>
    <row r="147" spans="1:10">
      <c r="A147" t="s">
        <v>152</v>
      </c>
      <c r="B147" t="s">
        <v>142</v>
      </c>
      <c r="C147" t="s">
        <v>149</v>
      </c>
      <c r="D147" t="s">
        <v>143</v>
      </c>
      <c r="E147">
        <v>35</v>
      </c>
      <c r="F147" t="s">
        <v>37</v>
      </c>
      <c r="G147" s="100" t="s">
        <v>180</v>
      </c>
      <c r="H147" t="s">
        <v>144</v>
      </c>
      <c r="I147">
        <v>1863</v>
      </c>
      <c r="J147">
        <f t="shared" si="3"/>
        <v>1863</v>
      </c>
    </row>
    <row r="148" spans="1:10">
      <c r="A148" t="s">
        <v>152</v>
      </c>
      <c r="B148" t="s">
        <v>142</v>
      </c>
      <c r="C148" t="s">
        <v>149</v>
      </c>
      <c r="D148" t="s">
        <v>143</v>
      </c>
      <c r="E148">
        <v>35</v>
      </c>
      <c r="F148" t="s">
        <v>37</v>
      </c>
      <c r="G148" s="100" t="s">
        <v>181</v>
      </c>
      <c r="H148" t="s">
        <v>144</v>
      </c>
      <c r="I148">
        <v>1985</v>
      </c>
      <c r="J148">
        <f t="shared" si="3"/>
        <v>1985</v>
      </c>
    </row>
    <row r="149" spans="1:10">
      <c r="A149" t="s">
        <v>152</v>
      </c>
      <c r="B149" t="s">
        <v>142</v>
      </c>
      <c r="C149" t="s">
        <v>149</v>
      </c>
      <c r="D149" t="s">
        <v>143</v>
      </c>
      <c r="E149">
        <v>35</v>
      </c>
      <c r="F149" t="s">
        <v>37</v>
      </c>
      <c r="G149" s="100" t="s">
        <v>182</v>
      </c>
      <c r="H149" t="s">
        <v>144</v>
      </c>
      <c r="I149">
        <v>2026</v>
      </c>
      <c r="J149">
        <f t="shared" si="3"/>
        <v>2026</v>
      </c>
    </row>
    <row r="150" spans="1:10">
      <c r="A150" t="s">
        <v>152</v>
      </c>
      <c r="B150" t="s">
        <v>142</v>
      </c>
      <c r="C150" t="s">
        <v>149</v>
      </c>
      <c r="D150" t="s">
        <v>143</v>
      </c>
      <c r="E150">
        <v>35</v>
      </c>
      <c r="F150" t="s">
        <v>37</v>
      </c>
      <c r="G150" s="100" t="s">
        <v>183</v>
      </c>
      <c r="H150" t="s">
        <v>144</v>
      </c>
      <c r="I150">
        <v>1943</v>
      </c>
      <c r="J150">
        <f t="shared" si="3"/>
        <v>1943</v>
      </c>
    </row>
    <row r="151" spans="1:10">
      <c r="A151" t="s">
        <v>152</v>
      </c>
      <c r="B151" t="s">
        <v>142</v>
      </c>
      <c r="C151" t="s">
        <v>149</v>
      </c>
      <c r="D151" t="s">
        <v>143</v>
      </c>
      <c r="E151">
        <v>35</v>
      </c>
      <c r="F151" t="s">
        <v>37</v>
      </c>
      <c r="G151" s="100" t="s">
        <v>184</v>
      </c>
      <c r="H151" t="s">
        <v>144</v>
      </c>
      <c r="I151">
        <v>2069</v>
      </c>
      <c r="J151">
        <f t="shared" si="3"/>
        <v>2069</v>
      </c>
    </row>
    <row r="152" spans="1:10">
      <c r="A152" t="s">
        <v>152</v>
      </c>
      <c r="B152" t="s">
        <v>142</v>
      </c>
      <c r="C152" t="s">
        <v>149</v>
      </c>
      <c r="D152" t="s">
        <v>143</v>
      </c>
      <c r="E152">
        <v>35</v>
      </c>
      <c r="F152" t="s">
        <v>37</v>
      </c>
      <c r="G152" s="100" t="s">
        <v>185</v>
      </c>
      <c r="H152" t="s">
        <v>144</v>
      </c>
      <c r="I152">
        <v>1955</v>
      </c>
      <c r="J152">
        <f t="shared" si="3"/>
        <v>1955</v>
      </c>
    </row>
    <row r="153" spans="1:10">
      <c r="A153" t="s">
        <v>152</v>
      </c>
      <c r="B153" t="s">
        <v>142</v>
      </c>
      <c r="C153" t="s">
        <v>149</v>
      </c>
      <c r="D153" t="s">
        <v>143</v>
      </c>
      <c r="E153">
        <v>36</v>
      </c>
      <c r="F153" t="s">
        <v>38</v>
      </c>
      <c r="G153" s="100" t="s">
        <v>179</v>
      </c>
      <c r="H153" t="s">
        <v>144</v>
      </c>
      <c r="I153">
        <v>5455</v>
      </c>
      <c r="J153">
        <f t="shared" si="3"/>
        <v>5455</v>
      </c>
    </row>
    <row r="154" spans="1:10">
      <c r="A154" t="s">
        <v>152</v>
      </c>
      <c r="B154" t="s">
        <v>142</v>
      </c>
      <c r="C154" t="s">
        <v>149</v>
      </c>
      <c r="D154" t="s">
        <v>143</v>
      </c>
      <c r="E154">
        <v>36</v>
      </c>
      <c r="F154" t="s">
        <v>38</v>
      </c>
      <c r="G154" s="100" t="s">
        <v>180</v>
      </c>
      <c r="H154" t="s">
        <v>144</v>
      </c>
      <c r="I154">
        <v>5516</v>
      </c>
      <c r="J154">
        <f t="shared" si="3"/>
        <v>5516</v>
      </c>
    </row>
    <row r="155" spans="1:10">
      <c r="A155" t="s">
        <v>152</v>
      </c>
      <c r="B155" t="s">
        <v>142</v>
      </c>
      <c r="C155" t="s">
        <v>149</v>
      </c>
      <c r="D155" t="s">
        <v>143</v>
      </c>
      <c r="E155">
        <v>36</v>
      </c>
      <c r="F155" t="s">
        <v>38</v>
      </c>
      <c r="G155" s="100" t="s">
        <v>181</v>
      </c>
      <c r="H155" t="s">
        <v>144</v>
      </c>
      <c r="I155">
        <v>5720</v>
      </c>
      <c r="J155">
        <f t="shared" si="3"/>
        <v>5720</v>
      </c>
    </row>
    <row r="156" spans="1:10">
      <c r="A156" t="s">
        <v>152</v>
      </c>
      <c r="B156" t="s">
        <v>142</v>
      </c>
      <c r="C156" t="s">
        <v>149</v>
      </c>
      <c r="D156" t="s">
        <v>143</v>
      </c>
      <c r="E156">
        <v>36</v>
      </c>
      <c r="F156" t="s">
        <v>38</v>
      </c>
      <c r="G156" s="100" t="s">
        <v>182</v>
      </c>
      <c r="H156" t="s">
        <v>144</v>
      </c>
      <c r="I156">
        <v>5956</v>
      </c>
      <c r="J156">
        <f t="shared" si="3"/>
        <v>5956</v>
      </c>
    </row>
    <row r="157" spans="1:10">
      <c r="A157" t="s">
        <v>152</v>
      </c>
      <c r="B157" t="s">
        <v>142</v>
      </c>
      <c r="C157" t="s">
        <v>149</v>
      </c>
      <c r="D157" t="s">
        <v>143</v>
      </c>
      <c r="E157">
        <v>36</v>
      </c>
      <c r="F157" t="s">
        <v>38</v>
      </c>
      <c r="G157" s="100" t="s">
        <v>183</v>
      </c>
      <c r="H157" t="s">
        <v>144</v>
      </c>
      <c r="I157">
        <v>5966</v>
      </c>
      <c r="J157">
        <f t="shared" si="3"/>
        <v>5966</v>
      </c>
    </row>
    <row r="158" spans="1:10">
      <c r="A158" t="s">
        <v>152</v>
      </c>
      <c r="B158" t="s">
        <v>142</v>
      </c>
      <c r="C158" t="s">
        <v>149</v>
      </c>
      <c r="D158" t="s">
        <v>143</v>
      </c>
      <c r="E158">
        <v>36</v>
      </c>
      <c r="F158" t="s">
        <v>38</v>
      </c>
      <c r="G158" s="100" t="s">
        <v>184</v>
      </c>
      <c r="H158" t="s">
        <v>144</v>
      </c>
      <c r="I158">
        <v>6081</v>
      </c>
      <c r="J158">
        <f t="shared" si="3"/>
        <v>6081</v>
      </c>
    </row>
    <row r="159" spans="1:10">
      <c r="A159" t="s">
        <v>152</v>
      </c>
      <c r="B159" t="s">
        <v>142</v>
      </c>
      <c r="C159" t="s">
        <v>149</v>
      </c>
      <c r="D159" t="s">
        <v>143</v>
      </c>
      <c r="E159">
        <v>36</v>
      </c>
      <c r="F159" t="s">
        <v>38</v>
      </c>
      <c r="G159" s="100" t="s">
        <v>185</v>
      </c>
      <c r="H159" t="s">
        <v>144</v>
      </c>
      <c r="I159">
        <v>6216</v>
      </c>
      <c r="J159">
        <f t="shared" si="3"/>
        <v>6216</v>
      </c>
    </row>
    <row r="160" spans="1:10">
      <c r="A160" t="s">
        <v>152</v>
      </c>
      <c r="B160" t="s">
        <v>142</v>
      </c>
      <c r="C160" t="s">
        <v>149</v>
      </c>
      <c r="D160" t="s">
        <v>143</v>
      </c>
      <c r="E160">
        <v>37</v>
      </c>
      <c r="F160" t="s">
        <v>39</v>
      </c>
      <c r="G160" s="100" t="s">
        <v>179</v>
      </c>
      <c r="H160" t="s">
        <v>144</v>
      </c>
      <c r="I160">
        <v>992</v>
      </c>
      <c r="J160">
        <f t="shared" si="3"/>
        <v>992</v>
      </c>
    </row>
    <row r="161" spans="1:10">
      <c r="A161" t="s">
        <v>152</v>
      </c>
      <c r="B161" t="s">
        <v>142</v>
      </c>
      <c r="C161" t="s">
        <v>149</v>
      </c>
      <c r="D161" t="s">
        <v>143</v>
      </c>
      <c r="E161">
        <v>37</v>
      </c>
      <c r="F161" t="s">
        <v>39</v>
      </c>
      <c r="G161" s="100" t="s">
        <v>180</v>
      </c>
      <c r="H161" t="s">
        <v>144</v>
      </c>
      <c r="I161">
        <v>1013</v>
      </c>
      <c r="J161">
        <f t="shared" si="3"/>
        <v>1013</v>
      </c>
    </row>
    <row r="162" spans="1:10">
      <c r="A162" t="s">
        <v>152</v>
      </c>
      <c r="B162" t="s">
        <v>142</v>
      </c>
      <c r="C162" t="s">
        <v>149</v>
      </c>
      <c r="D162" t="s">
        <v>143</v>
      </c>
      <c r="E162">
        <v>37</v>
      </c>
      <c r="F162" t="s">
        <v>39</v>
      </c>
      <c r="G162" s="100" t="s">
        <v>181</v>
      </c>
      <c r="H162" t="s">
        <v>144</v>
      </c>
      <c r="I162">
        <v>1069</v>
      </c>
      <c r="J162">
        <f t="shared" si="3"/>
        <v>1069</v>
      </c>
    </row>
    <row r="163" spans="1:10">
      <c r="A163" t="s">
        <v>152</v>
      </c>
      <c r="B163" t="s">
        <v>142</v>
      </c>
      <c r="C163" t="s">
        <v>149</v>
      </c>
      <c r="D163" t="s">
        <v>143</v>
      </c>
      <c r="E163">
        <v>37</v>
      </c>
      <c r="F163" t="s">
        <v>39</v>
      </c>
      <c r="G163" s="100" t="s">
        <v>182</v>
      </c>
      <c r="H163" t="s">
        <v>144</v>
      </c>
      <c r="I163">
        <v>1119</v>
      </c>
      <c r="J163">
        <f t="shared" si="3"/>
        <v>1119</v>
      </c>
    </row>
    <row r="164" spans="1:10">
      <c r="A164" t="s">
        <v>152</v>
      </c>
      <c r="B164" t="s">
        <v>142</v>
      </c>
      <c r="C164" t="s">
        <v>149</v>
      </c>
      <c r="D164" t="s">
        <v>143</v>
      </c>
      <c r="E164">
        <v>37</v>
      </c>
      <c r="F164" t="s">
        <v>39</v>
      </c>
      <c r="G164" s="100" t="s">
        <v>183</v>
      </c>
      <c r="H164" t="s">
        <v>144</v>
      </c>
      <c r="I164">
        <v>1107</v>
      </c>
      <c r="J164">
        <f t="shared" si="3"/>
        <v>1107</v>
      </c>
    </row>
    <row r="165" spans="1:10">
      <c r="A165" t="s">
        <v>152</v>
      </c>
      <c r="B165" t="s">
        <v>142</v>
      </c>
      <c r="C165" t="s">
        <v>149</v>
      </c>
      <c r="D165" t="s">
        <v>143</v>
      </c>
      <c r="E165">
        <v>37</v>
      </c>
      <c r="F165" t="s">
        <v>39</v>
      </c>
      <c r="G165" s="100" t="s">
        <v>184</v>
      </c>
      <c r="H165" t="s">
        <v>144</v>
      </c>
      <c r="I165">
        <v>1164</v>
      </c>
      <c r="J165">
        <f t="shared" si="3"/>
        <v>1164</v>
      </c>
    </row>
    <row r="166" spans="1:10">
      <c r="A166" t="s">
        <v>152</v>
      </c>
      <c r="B166" t="s">
        <v>142</v>
      </c>
      <c r="C166" t="s">
        <v>149</v>
      </c>
      <c r="D166" t="s">
        <v>143</v>
      </c>
      <c r="E166">
        <v>37</v>
      </c>
      <c r="F166" t="s">
        <v>39</v>
      </c>
      <c r="G166" s="100" t="s">
        <v>185</v>
      </c>
      <c r="H166" t="s">
        <v>144</v>
      </c>
      <c r="I166">
        <v>1174</v>
      </c>
      <c r="J166">
        <f t="shared" si="3"/>
        <v>1174</v>
      </c>
    </row>
    <row r="167" spans="1:10">
      <c r="A167" t="s">
        <v>152</v>
      </c>
      <c r="B167" t="s">
        <v>142</v>
      </c>
      <c r="C167" t="s">
        <v>149</v>
      </c>
      <c r="D167" t="s">
        <v>143</v>
      </c>
      <c r="E167">
        <v>38</v>
      </c>
      <c r="F167" t="s">
        <v>40</v>
      </c>
      <c r="G167" s="100" t="s">
        <v>179</v>
      </c>
      <c r="H167" t="s">
        <v>144</v>
      </c>
      <c r="I167">
        <v>1549</v>
      </c>
      <c r="J167">
        <f t="shared" si="3"/>
        <v>1549</v>
      </c>
    </row>
    <row r="168" spans="1:10">
      <c r="A168" t="s">
        <v>152</v>
      </c>
      <c r="B168" t="s">
        <v>142</v>
      </c>
      <c r="C168" t="s">
        <v>149</v>
      </c>
      <c r="D168" t="s">
        <v>143</v>
      </c>
      <c r="E168">
        <v>38</v>
      </c>
      <c r="F168" t="s">
        <v>40</v>
      </c>
      <c r="G168" s="100" t="s">
        <v>180</v>
      </c>
      <c r="H168" t="s">
        <v>144</v>
      </c>
      <c r="I168">
        <v>1563</v>
      </c>
      <c r="J168">
        <f t="shared" si="3"/>
        <v>1563</v>
      </c>
    </row>
    <row r="169" spans="1:10">
      <c r="A169" t="s">
        <v>152</v>
      </c>
      <c r="B169" t="s">
        <v>142</v>
      </c>
      <c r="C169" t="s">
        <v>149</v>
      </c>
      <c r="D169" t="s">
        <v>143</v>
      </c>
      <c r="E169">
        <v>38</v>
      </c>
      <c r="F169" t="s">
        <v>40</v>
      </c>
      <c r="G169" s="100" t="s">
        <v>181</v>
      </c>
      <c r="H169" t="s">
        <v>144</v>
      </c>
      <c r="I169">
        <v>1677</v>
      </c>
      <c r="J169">
        <f t="shared" si="3"/>
        <v>1677</v>
      </c>
    </row>
    <row r="170" spans="1:10">
      <c r="A170" t="s">
        <v>152</v>
      </c>
      <c r="B170" t="s">
        <v>142</v>
      </c>
      <c r="C170" t="s">
        <v>149</v>
      </c>
      <c r="D170" t="s">
        <v>143</v>
      </c>
      <c r="E170">
        <v>38</v>
      </c>
      <c r="F170" t="s">
        <v>40</v>
      </c>
      <c r="G170" s="100" t="s">
        <v>182</v>
      </c>
      <c r="H170" t="s">
        <v>144</v>
      </c>
      <c r="I170">
        <v>1785</v>
      </c>
      <c r="J170">
        <f t="shared" si="3"/>
        <v>1785</v>
      </c>
    </row>
    <row r="171" spans="1:10">
      <c r="A171" t="s">
        <v>152</v>
      </c>
      <c r="B171" t="s">
        <v>142</v>
      </c>
      <c r="C171" t="s">
        <v>149</v>
      </c>
      <c r="D171" t="s">
        <v>143</v>
      </c>
      <c r="E171">
        <v>38</v>
      </c>
      <c r="F171" t="s">
        <v>40</v>
      </c>
      <c r="G171" s="100" t="s">
        <v>183</v>
      </c>
      <c r="H171" t="s">
        <v>144</v>
      </c>
      <c r="I171">
        <v>1759</v>
      </c>
      <c r="J171">
        <f t="shared" si="3"/>
        <v>1759</v>
      </c>
    </row>
    <row r="172" spans="1:10">
      <c r="A172" t="s">
        <v>152</v>
      </c>
      <c r="B172" t="s">
        <v>142</v>
      </c>
      <c r="C172" t="s">
        <v>149</v>
      </c>
      <c r="D172" t="s">
        <v>143</v>
      </c>
      <c r="E172">
        <v>38</v>
      </c>
      <c r="F172" t="s">
        <v>40</v>
      </c>
      <c r="G172" s="100" t="s">
        <v>184</v>
      </c>
      <c r="H172" t="s">
        <v>144</v>
      </c>
      <c r="I172">
        <v>1920</v>
      </c>
      <c r="J172">
        <f t="shared" si="3"/>
        <v>1920</v>
      </c>
    </row>
    <row r="173" spans="1:10">
      <c r="A173" t="s">
        <v>152</v>
      </c>
      <c r="B173" t="s">
        <v>142</v>
      </c>
      <c r="C173" t="s">
        <v>149</v>
      </c>
      <c r="D173" t="s">
        <v>143</v>
      </c>
      <c r="E173">
        <v>38</v>
      </c>
      <c r="F173" t="s">
        <v>40</v>
      </c>
      <c r="G173" s="100" t="s">
        <v>185</v>
      </c>
      <c r="H173" t="s">
        <v>144</v>
      </c>
      <c r="I173">
        <v>1832</v>
      </c>
      <c r="J173">
        <f t="shared" si="3"/>
        <v>1832</v>
      </c>
    </row>
    <row r="174" spans="1:10">
      <c r="A174" t="s">
        <v>152</v>
      </c>
      <c r="B174" t="s">
        <v>142</v>
      </c>
      <c r="C174" t="s">
        <v>149</v>
      </c>
      <c r="D174" t="s">
        <v>143</v>
      </c>
      <c r="E174">
        <v>39</v>
      </c>
      <c r="F174" t="s">
        <v>41</v>
      </c>
      <c r="G174" s="100" t="s">
        <v>179</v>
      </c>
      <c r="H174" t="s">
        <v>144</v>
      </c>
      <c r="I174">
        <v>3486</v>
      </c>
      <c r="J174">
        <f t="shared" si="3"/>
        <v>3486</v>
      </c>
    </row>
    <row r="175" spans="1:10">
      <c r="A175" t="s">
        <v>152</v>
      </c>
      <c r="B175" t="s">
        <v>142</v>
      </c>
      <c r="C175" t="s">
        <v>149</v>
      </c>
      <c r="D175" t="s">
        <v>143</v>
      </c>
      <c r="E175">
        <v>39</v>
      </c>
      <c r="F175" t="s">
        <v>41</v>
      </c>
      <c r="G175" s="100" t="s">
        <v>180</v>
      </c>
      <c r="H175" t="s">
        <v>144</v>
      </c>
      <c r="I175">
        <v>3531</v>
      </c>
      <c r="J175">
        <f t="shared" si="3"/>
        <v>3531</v>
      </c>
    </row>
    <row r="176" spans="1:10">
      <c r="A176" t="s">
        <v>152</v>
      </c>
      <c r="B176" t="s">
        <v>142</v>
      </c>
      <c r="C176" t="s">
        <v>149</v>
      </c>
      <c r="D176" t="s">
        <v>143</v>
      </c>
      <c r="E176">
        <v>39</v>
      </c>
      <c r="F176" t="s">
        <v>41</v>
      </c>
      <c r="G176" s="100" t="s">
        <v>181</v>
      </c>
      <c r="H176" t="s">
        <v>144</v>
      </c>
      <c r="I176">
        <v>3714</v>
      </c>
      <c r="J176">
        <f t="shared" si="3"/>
        <v>3714</v>
      </c>
    </row>
    <row r="177" spans="1:10">
      <c r="A177" t="s">
        <v>152</v>
      </c>
      <c r="B177" t="s">
        <v>142</v>
      </c>
      <c r="C177" t="s">
        <v>149</v>
      </c>
      <c r="D177" t="s">
        <v>143</v>
      </c>
      <c r="E177">
        <v>39</v>
      </c>
      <c r="F177" t="s">
        <v>41</v>
      </c>
      <c r="G177" s="100" t="s">
        <v>182</v>
      </c>
      <c r="H177" t="s">
        <v>144</v>
      </c>
      <c r="I177">
        <v>3776</v>
      </c>
      <c r="J177">
        <f t="shared" si="3"/>
        <v>3776</v>
      </c>
    </row>
    <row r="178" spans="1:10">
      <c r="A178" t="s">
        <v>152</v>
      </c>
      <c r="B178" t="s">
        <v>142</v>
      </c>
      <c r="C178" t="s">
        <v>149</v>
      </c>
      <c r="D178" t="s">
        <v>143</v>
      </c>
      <c r="E178">
        <v>39</v>
      </c>
      <c r="F178" t="s">
        <v>41</v>
      </c>
      <c r="G178" s="100" t="s">
        <v>183</v>
      </c>
      <c r="H178" t="s">
        <v>144</v>
      </c>
      <c r="I178">
        <v>3744</v>
      </c>
      <c r="J178">
        <f t="shared" si="3"/>
        <v>3744</v>
      </c>
    </row>
    <row r="179" spans="1:10">
      <c r="A179" t="s">
        <v>152</v>
      </c>
      <c r="B179" t="s">
        <v>142</v>
      </c>
      <c r="C179" t="s">
        <v>149</v>
      </c>
      <c r="D179" t="s">
        <v>143</v>
      </c>
      <c r="E179">
        <v>39</v>
      </c>
      <c r="F179" t="s">
        <v>41</v>
      </c>
      <c r="G179" s="100" t="s">
        <v>184</v>
      </c>
      <c r="H179" t="s">
        <v>144</v>
      </c>
      <c r="I179">
        <v>3751</v>
      </c>
      <c r="J179">
        <f t="shared" si="3"/>
        <v>3751</v>
      </c>
    </row>
    <row r="180" spans="1:10">
      <c r="A180" t="s">
        <v>152</v>
      </c>
      <c r="B180" t="s">
        <v>142</v>
      </c>
      <c r="C180" t="s">
        <v>149</v>
      </c>
      <c r="D180" t="s">
        <v>143</v>
      </c>
      <c r="E180">
        <v>39</v>
      </c>
      <c r="F180" t="s">
        <v>41</v>
      </c>
      <c r="G180" s="100" t="s">
        <v>185</v>
      </c>
      <c r="H180" t="s">
        <v>144</v>
      </c>
      <c r="I180">
        <v>3722</v>
      </c>
      <c r="J180">
        <f t="shared" si="3"/>
        <v>3722</v>
      </c>
    </row>
    <row r="181" spans="1:10">
      <c r="A181" t="s">
        <v>152</v>
      </c>
      <c r="B181" t="s">
        <v>142</v>
      </c>
      <c r="C181" t="s">
        <v>149</v>
      </c>
      <c r="D181" t="s">
        <v>143</v>
      </c>
      <c r="E181">
        <v>40</v>
      </c>
      <c r="F181" t="s">
        <v>42</v>
      </c>
      <c r="G181" s="100" t="s">
        <v>179</v>
      </c>
      <c r="H181" t="s">
        <v>144</v>
      </c>
      <c r="I181">
        <v>615</v>
      </c>
      <c r="J181">
        <f t="shared" si="3"/>
        <v>615</v>
      </c>
    </row>
    <row r="182" spans="1:10">
      <c r="A182" t="s">
        <v>152</v>
      </c>
      <c r="B182" t="s">
        <v>142</v>
      </c>
      <c r="C182" t="s">
        <v>149</v>
      </c>
      <c r="D182" t="s">
        <v>143</v>
      </c>
      <c r="E182">
        <v>40</v>
      </c>
      <c r="F182" t="s">
        <v>42</v>
      </c>
      <c r="G182" s="100" t="s">
        <v>180</v>
      </c>
      <c r="H182" t="s">
        <v>144</v>
      </c>
      <c r="I182">
        <v>632</v>
      </c>
      <c r="J182">
        <f t="shared" si="3"/>
        <v>632</v>
      </c>
    </row>
    <row r="183" spans="1:10">
      <c r="A183" t="s">
        <v>152</v>
      </c>
      <c r="B183" t="s">
        <v>142</v>
      </c>
      <c r="C183" t="s">
        <v>149</v>
      </c>
      <c r="D183" t="s">
        <v>143</v>
      </c>
      <c r="E183">
        <v>40</v>
      </c>
      <c r="F183" t="s">
        <v>42</v>
      </c>
      <c r="G183" s="100" t="s">
        <v>181</v>
      </c>
      <c r="H183" t="s">
        <v>144</v>
      </c>
      <c r="I183">
        <v>630</v>
      </c>
      <c r="J183">
        <f t="shared" si="3"/>
        <v>630</v>
      </c>
    </row>
    <row r="184" spans="1:10">
      <c r="A184" t="s">
        <v>152</v>
      </c>
      <c r="B184" t="s">
        <v>142</v>
      </c>
      <c r="C184" t="s">
        <v>149</v>
      </c>
      <c r="D184" t="s">
        <v>143</v>
      </c>
      <c r="E184">
        <v>40</v>
      </c>
      <c r="F184" t="s">
        <v>42</v>
      </c>
      <c r="G184" s="100" t="s">
        <v>182</v>
      </c>
      <c r="H184" t="s">
        <v>144</v>
      </c>
      <c r="I184">
        <v>643</v>
      </c>
      <c r="J184">
        <f t="shared" si="3"/>
        <v>643</v>
      </c>
    </row>
    <row r="185" spans="1:10">
      <c r="A185" t="s">
        <v>152</v>
      </c>
      <c r="B185" t="s">
        <v>142</v>
      </c>
      <c r="C185" t="s">
        <v>149</v>
      </c>
      <c r="D185" t="s">
        <v>143</v>
      </c>
      <c r="E185">
        <v>40</v>
      </c>
      <c r="F185" t="s">
        <v>42</v>
      </c>
      <c r="G185" s="100" t="s">
        <v>183</v>
      </c>
      <c r="H185" t="s">
        <v>144</v>
      </c>
      <c r="I185">
        <v>612</v>
      </c>
      <c r="J185">
        <f t="shared" si="3"/>
        <v>612</v>
      </c>
    </row>
    <row r="186" spans="1:10">
      <c r="A186" t="s">
        <v>152</v>
      </c>
      <c r="B186" t="s">
        <v>142</v>
      </c>
      <c r="C186" t="s">
        <v>149</v>
      </c>
      <c r="D186" t="s">
        <v>143</v>
      </c>
      <c r="E186">
        <v>40</v>
      </c>
      <c r="F186" t="s">
        <v>42</v>
      </c>
      <c r="G186" s="100" t="s">
        <v>184</v>
      </c>
      <c r="H186" t="s">
        <v>144</v>
      </c>
      <c r="I186">
        <v>589</v>
      </c>
      <c r="J186">
        <f t="shared" si="3"/>
        <v>589</v>
      </c>
    </row>
    <row r="187" spans="1:10">
      <c r="A187" t="s">
        <v>152</v>
      </c>
      <c r="B187" t="s">
        <v>142</v>
      </c>
      <c r="C187" t="s">
        <v>149</v>
      </c>
      <c r="D187" t="s">
        <v>143</v>
      </c>
      <c r="E187">
        <v>40</v>
      </c>
      <c r="F187" t="s">
        <v>42</v>
      </c>
      <c r="G187" s="100" t="s">
        <v>185</v>
      </c>
      <c r="H187" t="s">
        <v>144</v>
      </c>
      <c r="I187">
        <v>600</v>
      </c>
      <c r="J187">
        <f t="shared" si="3"/>
        <v>600</v>
      </c>
    </row>
    <row r="188" spans="1:10">
      <c r="A188" t="s">
        <v>152</v>
      </c>
      <c r="B188" t="s">
        <v>142</v>
      </c>
      <c r="C188" t="s">
        <v>149</v>
      </c>
      <c r="D188" t="s">
        <v>143</v>
      </c>
      <c r="E188">
        <v>41</v>
      </c>
      <c r="F188" t="s">
        <v>43</v>
      </c>
      <c r="G188" s="100" t="s">
        <v>179</v>
      </c>
      <c r="H188" t="s">
        <v>144</v>
      </c>
      <c r="I188">
        <v>1845</v>
      </c>
      <c r="J188">
        <f t="shared" si="3"/>
        <v>1845</v>
      </c>
    </row>
    <row r="189" spans="1:10">
      <c r="A189" t="s">
        <v>152</v>
      </c>
      <c r="B189" t="s">
        <v>142</v>
      </c>
      <c r="C189" t="s">
        <v>149</v>
      </c>
      <c r="D189" t="s">
        <v>143</v>
      </c>
      <c r="E189">
        <v>41</v>
      </c>
      <c r="F189" t="s">
        <v>43</v>
      </c>
      <c r="G189" s="100" t="s">
        <v>180</v>
      </c>
      <c r="H189" t="s">
        <v>144</v>
      </c>
      <c r="I189">
        <v>1858</v>
      </c>
      <c r="J189">
        <f t="shared" si="3"/>
        <v>1858</v>
      </c>
    </row>
    <row r="190" spans="1:10">
      <c r="A190" t="s">
        <v>152</v>
      </c>
      <c r="B190" t="s">
        <v>142</v>
      </c>
      <c r="C190" t="s">
        <v>149</v>
      </c>
      <c r="D190" t="s">
        <v>143</v>
      </c>
      <c r="E190">
        <v>41</v>
      </c>
      <c r="F190" t="s">
        <v>43</v>
      </c>
      <c r="G190" s="100" t="s">
        <v>181</v>
      </c>
      <c r="H190" t="s">
        <v>144</v>
      </c>
      <c r="I190">
        <v>1939</v>
      </c>
      <c r="J190">
        <f t="shared" ref="J190:J253" si="4">IF(I190="Msk",8,I190)</f>
        <v>1939</v>
      </c>
    </row>
    <row r="191" spans="1:10">
      <c r="A191" t="s">
        <v>152</v>
      </c>
      <c r="B191" t="s">
        <v>142</v>
      </c>
      <c r="C191" t="s">
        <v>149</v>
      </c>
      <c r="D191" t="s">
        <v>143</v>
      </c>
      <c r="E191">
        <v>41</v>
      </c>
      <c r="F191" t="s">
        <v>43</v>
      </c>
      <c r="G191" s="100" t="s">
        <v>182</v>
      </c>
      <c r="H191" t="s">
        <v>144</v>
      </c>
      <c r="I191">
        <v>2203</v>
      </c>
      <c r="J191">
        <f t="shared" si="4"/>
        <v>2203</v>
      </c>
    </row>
    <row r="192" spans="1:10">
      <c r="A192" t="s">
        <v>152</v>
      </c>
      <c r="B192" t="s">
        <v>142</v>
      </c>
      <c r="C192" t="s">
        <v>149</v>
      </c>
      <c r="D192" t="s">
        <v>143</v>
      </c>
      <c r="E192">
        <v>41</v>
      </c>
      <c r="F192" t="s">
        <v>43</v>
      </c>
      <c r="G192" s="100" t="s">
        <v>183</v>
      </c>
      <c r="H192" t="s">
        <v>144</v>
      </c>
      <c r="I192">
        <v>2076</v>
      </c>
      <c r="J192">
        <f t="shared" si="4"/>
        <v>2076</v>
      </c>
    </row>
    <row r="193" spans="1:10">
      <c r="A193" t="s">
        <v>152</v>
      </c>
      <c r="B193" t="s">
        <v>142</v>
      </c>
      <c r="C193" t="s">
        <v>149</v>
      </c>
      <c r="D193" t="s">
        <v>143</v>
      </c>
      <c r="E193">
        <v>41</v>
      </c>
      <c r="F193" t="s">
        <v>43</v>
      </c>
      <c r="G193" s="100" t="s">
        <v>184</v>
      </c>
      <c r="H193" t="s">
        <v>144</v>
      </c>
      <c r="I193">
        <v>2150</v>
      </c>
      <c r="J193">
        <f t="shared" si="4"/>
        <v>2150</v>
      </c>
    </row>
    <row r="194" spans="1:10">
      <c r="A194" t="s">
        <v>152</v>
      </c>
      <c r="B194" t="s">
        <v>142</v>
      </c>
      <c r="C194" t="s">
        <v>149</v>
      </c>
      <c r="D194" t="s">
        <v>143</v>
      </c>
      <c r="E194">
        <v>41</v>
      </c>
      <c r="F194" t="s">
        <v>43</v>
      </c>
      <c r="G194" s="100" t="s">
        <v>185</v>
      </c>
      <c r="H194" t="s">
        <v>144</v>
      </c>
      <c r="I194">
        <v>2013</v>
      </c>
      <c r="J194">
        <f t="shared" si="4"/>
        <v>2013</v>
      </c>
    </row>
    <row r="195" spans="1:10">
      <c r="A195" t="s">
        <v>152</v>
      </c>
      <c r="B195" t="s">
        <v>142</v>
      </c>
      <c r="C195" t="s">
        <v>149</v>
      </c>
      <c r="D195" t="s">
        <v>143</v>
      </c>
      <c r="E195">
        <v>42</v>
      </c>
      <c r="F195" t="s">
        <v>44</v>
      </c>
      <c r="G195" s="100" t="s">
        <v>179</v>
      </c>
      <c r="H195" t="s">
        <v>144</v>
      </c>
      <c r="I195">
        <v>1172</v>
      </c>
      <c r="J195">
        <f t="shared" si="4"/>
        <v>1172</v>
      </c>
    </row>
    <row r="196" spans="1:10">
      <c r="A196" t="s">
        <v>152</v>
      </c>
      <c r="B196" t="s">
        <v>142</v>
      </c>
      <c r="C196" t="s">
        <v>149</v>
      </c>
      <c r="D196" t="s">
        <v>143</v>
      </c>
      <c r="E196">
        <v>42</v>
      </c>
      <c r="F196" t="s">
        <v>44</v>
      </c>
      <c r="G196" s="100" t="s">
        <v>180</v>
      </c>
      <c r="H196" t="s">
        <v>144</v>
      </c>
      <c r="I196">
        <v>1223</v>
      </c>
      <c r="J196">
        <f t="shared" si="4"/>
        <v>1223</v>
      </c>
    </row>
    <row r="197" spans="1:10">
      <c r="A197" t="s">
        <v>152</v>
      </c>
      <c r="B197" t="s">
        <v>142</v>
      </c>
      <c r="C197" t="s">
        <v>149</v>
      </c>
      <c r="D197" t="s">
        <v>143</v>
      </c>
      <c r="E197">
        <v>42</v>
      </c>
      <c r="F197" t="s">
        <v>44</v>
      </c>
      <c r="G197" s="100" t="s">
        <v>181</v>
      </c>
      <c r="H197" t="s">
        <v>144</v>
      </c>
      <c r="I197">
        <v>1310</v>
      </c>
      <c r="J197">
        <f t="shared" si="4"/>
        <v>1310</v>
      </c>
    </row>
    <row r="198" spans="1:10">
      <c r="A198" t="s">
        <v>152</v>
      </c>
      <c r="B198" t="s">
        <v>142</v>
      </c>
      <c r="C198" t="s">
        <v>149</v>
      </c>
      <c r="D198" t="s">
        <v>143</v>
      </c>
      <c r="E198">
        <v>42</v>
      </c>
      <c r="F198" t="s">
        <v>44</v>
      </c>
      <c r="G198" s="100" t="s">
        <v>182</v>
      </c>
      <c r="H198" t="s">
        <v>144</v>
      </c>
      <c r="I198">
        <v>1323</v>
      </c>
      <c r="J198">
        <f t="shared" si="4"/>
        <v>1323</v>
      </c>
    </row>
    <row r="199" spans="1:10">
      <c r="A199" t="s">
        <v>152</v>
      </c>
      <c r="B199" t="s">
        <v>142</v>
      </c>
      <c r="C199" t="s">
        <v>149</v>
      </c>
      <c r="D199" t="s">
        <v>143</v>
      </c>
      <c r="E199">
        <v>42</v>
      </c>
      <c r="F199" t="s">
        <v>44</v>
      </c>
      <c r="G199" s="100" t="s">
        <v>183</v>
      </c>
      <c r="H199" t="s">
        <v>144</v>
      </c>
      <c r="I199">
        <v>1334</v>
      </c>
      <c r="J199">
        <f t="shared" si="4"/>
        <v>1334</v>
      </c>
    </row>
    <row r="200" spans="1:10">
      <c r="A200" t="s">
        <v>152</v>
      </c>
      <c r="B200" t="s">
        <v>142</v>
      </c>
      <c r="C200" t="s">
        <v>149</v>
      </c>
      <c r="D200" t="s">
        <v>143</v>
      </c>
      <c r="E200">
        <v>42</v>
      </c>
      <c r="F200" t="s">
        <v>44</v>
      </c>
      <c r="G200" s="100" t="s">
        <v>184</v>
      </c>
      <c r="H200" t="s">
        <v>144</v>
      </c>
      <c r="I200">
        <v>1329</v>
      </c>
      <c r="J200">
        <f t="shared" si="4"/>
        <v>1329</v>
      </c>
    </row>
    <row r="201" spans="1:10">
      <c r="A201" t="s">
        <v>152</v>
      </c>
      <c r="B201" t="s">
        <v>142</v>
      </c>
      <c r="C201" t="s">
        <v>149</v>
      </c>
      <c r="D201" t="s">
        <v>143</v>
      </c>
      <c r="E201">
        <v>42</v>
      </c>
      <c r="F201" t="s">
        <v>44</v>
      </c>
      <c r="G201" s="100" t="s">
        <v>185</v>
      </c>
      <c r="H201" t="s">
        <v>144</v>
      </c>
      <c r="I201">
        <v>1269</v>
      </c>
      <c r="J201">
        <f t="shared" si="4"/>
        <v>1269</v>
      </c>
    </row>
    <row r="202" spans="1:10">
      <c r="A202" t="s">
        <v>152</v>
      </c>
      <c r="B202" t="s">
        <v>142</v>
      </c>
      <c r="C202" t="s">
        <v>149</v>
      </c>
      <c r="D202" t="s">
        <v>143</v>
      </c>
      <c r="E202">
        <v>43</v>
      </c>
      <c r="F202" t="s">
        <v>45</v>
      </c>
      <c r="G202" s="100" t="s">
        <v>179</v>
      </c>
      <c r="H202" t="s">
        <v>144</v>
      </c>
      <c r="I202">
        <v>2100</v>
      </c>
      <c r="J202">
        <f t="shared" si="4"/>
        <v>2100</v>
      </c>
    </row>
    <row r="203" spans="1:10">
      <c r="A203" t="s">
        <v>152</v>
      </c>
      <c r="B203" t="s">
        <v>142</v>
      </c>
      <c r="C203" t="s">
        <v>149</v>
      </c>
      <c r="D203" t="s">
        <v>143</v>
      </c>
      <c r="E203">
        <v>43</v>
      </c>
      <c r="F203" t="s">
        <v>45</v>
      </c>
      <c r="G203" s="100" t="s">
        <v>180</v>
      </c>
      <c r="H203" t="s">
        <v>144</v>
      </c>
      <c r="I203">
        <v>2276</v>
      </c>
      <c r="J203">
        <f t="shared" si="4"/>
        <v>2276</v>
      </c>
    </row>
    <row r="204" spans="1:10">
      <c r="A204" t="s">
        <v>152</v>
      </c>
      <c r="B204" t="s">
        <v>142</v>
      </c>
      <c r="C204" t="s">
        <v>149</v>
      </c>
      <c r="D204" t="s">
        <v>143</v>
      </c>
      <c r="E204">
        <v>43</v>
      </c>
      <c r="F204" t="s">
        <v>45</v>
      </c>
      <c r="G204" s="100" t="s">
        <v>181</v>
      </c>
      <c r="H204" t="s">
        <v>144</v>
      </c>
      <c r="I204">
        <v>2423</v>
      </c>
      <c r="J204">
        <f t="shared" si="4"/>
        <v>2423</v>
      </c>
    </row>
    <row r="205" spans="1:10">
      <c r="A205" t="s">
        <v>152</v>
      </c>
      <c r="B205" t="s">
        <v>142</v>
      </c>
      <c r="C205" t="s">
        <v>149</v>
      </c>
      <c r="D205" t="s">
        <v>143</v>
      </c>
      <c r="E205">
        <v>43</v>
      </c>
      <c r="F205" t="s">
        <v>45</v>
      </c>
      <c r="G205" s="100" t="s">
        <v>182</v>
      </c>
      <c r="H205" t="s">
        <v>144</v>
      </c>
      <c r="I205">
        <v>2416</v>
      </c>
      <c r="J205">
        <f t="shared" si="4"/>
        <v>2416</v>
      </c>
    </row>
    <row r="206" spans="1:10">
      <c r="A206" t="s">
        <v>152</v>
      </c>
      <c r="B206" t="s">
        <v>142</v>
      </c>
      <c r="C206" t="s">
        <v>149</v>
      </c>
      <c r="D206" t="s">
        <v>143</v>
      </c>
      <c r="E206">
        <v>43</v>
      </c>
      <c r="F206" t="s">
        <v>45</v>
      </c>
      <c r="G206" s="100" t="s">
        <v>183</v>
      </c>
      <c r="H206" t="s">
        <v>144</v>
      </c>
      <c r="I206">
        <v>2564</v>
      </c>
      <c r="J206">
        <f t="shared" si="4"/>
        <v>2564</v>
      </c>
    </row>
    <row r="207" spans="1:10">
      <c r="A207" t="s">
        <v>152</v>
      </c>
      <c r="B207" t="s">
        <v>142</v>
      </c>
      <c r="C207" t="s">
        <v>149</v>
      </c>
      <c r="D207" t="s">
        <v>143</v>
      </c>
      <c r="E207">
        <v>43</v>
      </c>
      <c r="F207" t="s">
        <v>45</v>
      </c>
      <c r="G207" s="100" t="s">
        <v>184</v>
      </c>
      <c r="H207" t="s">
        <v>144</v>
      </c>
      <c r="I207">
        <v>2587</v>
      </c>
      <c r="J207">
        <f t="shared" si="4"/>
        <v>2587</v>
      </c>
    </row>
    <row r="208" spans="1:10">
      <c r="A208" t="s">
        <v>152</v>
      </c>
      <c r="B208" t="s">
        <v>142</v>
      </c>
      <c r="C208" t="s">
        <v>149</v>
      </c>
      <c r="D208" t="s">
        <v>143</v>
      </c>
      <c r="E208">
        <v>43</v>
      </c>
      <c r="F208" t="s">
        <v>45</v>
      </c>
      <c r="G208" s="100" t="s">
        <v>185</v>
      </c>
      <c r="H208" t="s">
        <v>144</v>
      </c>
      <c r="I208">
        <v>2473</v>
      </c>
      <c r="J208">
        <f t="shared" si="4"/>
        <v>2473</v>
      </c>
    </row>
    <row r="209" spans="1:10">
      <c r="A209" t="s">
        <v>152</v>
      </c>
      <c r="B209" t="s">
        <v>142</v>
      </c>
      <c r="C209" t="s">
        <v>149</v>
      </c>
      <c r="D209" t="s">
        <v>143</v>
      </c>
      <c r="E209">
        <v>44</v>
      </c>
      <c r="F209" t="s">
        <v>46</v>
      </c>
      <c r="G209" s="100" t="s">
        <v>179</v>
      </c>
      <c r="H209" t="s">
        <v>144</v>
      </c>
      <c r="I209">
        <v>1066</v>
      </c>
      <c r="J209">
        <f t="shared" si="4"/>
        <v>1066</v>
      </c>
    </row>
    <row r="210" spans="1:10">
      <c r="A210" t="s">
        <v>152</v>
      </c>
      <c r="B210" t="s">
        <v>142</v>
      </c>
      <c r="C210" t="s">
        <v>149</v>
      </c>
      <c r="D210" t="s">
        <v>143</v>
      </c>
      <c r="E210">
        <v>44</v>
      </c>
      <c r="F210" t="s">
        <v>46</v>
      </c>
      <c r="G210" s="100" t="s">
        <v>180</v>
      </c>
      <c r="H210" t="s">
        <v>144</v>
      </c>
      <c r="I210">
        <v>1149</v>
      </c>
      <c r="J210">
        <f t="shared" si="4"/>
        <v>1149</v>
      </c>
    </row>
    <row r="211" spans="1:10">
      <c r="A211" t="s">
        <v>152</v>
      </c>
      <c r="B211" t="s">
        <v>142</v>
      </c>
      <c r="C211" t="s">
        <v>149</v>
      </c>
      <c r="D211" t="s">
        <v>143</v>
      </c>
      <c r="E211">
        <v>44</v>
      </c>
      <c r="F211" t="s">
        <v>46</v>
      </c>
      <c r="G211" s="100" t="s">
        <v>181</v>
      </c>
      <c r="H211" t="s">
        <v>144</v>
      </c>
      <c r="I211">
        <v>1264</v>
      </c>
      <c r="J211">
        <f t="shared" si="4"/>
        <v>1264</v>
      </c>
    </row>
    <row r="212" spans="1:10">
      <c r="A212" t="s">
        <v>152</v>
      </c>
      <c r="B212" t="s">
        <v>142</v>
      </c>
      <c r="C212" t="s">
        <v>149</v>
      </c>
      <c r="D212" t="s">
        <v>143</v>
      </c>
      <c r="E212">
        <v>44</v>
      </c>
      <c r="F212" t="s">
        <v>46</v>
      </c>
      <c r="G212" s="100" t="s">
        <v>182</v>
      </c>
      <c r="H212" t="s">
        <v>144</v>
      </c>
      <c r="I212">
        <v>1248</v>
      </c>
      <c r="J212">
        <f t="shared" si="4"/>
        <v>1248</v>
      </c>
    </row>
    <row r="213" spans="1:10">
      <c r="A213" t="s">
        <v>152</v>
      </c>
      <c r="B213" t="s">
        <v>142</v>
      </c>
      <c r="C213" t="s">
        <v>149</v>
      </c>
      <c r="D213" t="s">
        <v>143</v>
      </c>
      <c r="E213">
        <v>44</v>
      </c>
      <c r="F213" t="s">
        <v>46</v>
      </c>
      <c r="G213" s="100" t="s">
        <v>183</v>
      </c>
      <c r="H213" t="s">
        <v>144</v>
      </c>
      <c r="I213">
        <v>1302</v>
      </c>
      <c r="J213">
        <f t="shared" si="4"/>
        <v>1302</v>
      </c>
    </row>
    <row r="214" spans="1:10">
      <c r="A214" t="s">
        <v>152</v>
      </c>
      <c r="B214" t="s">
        <v>142</v>
      </c>
      <c r="C214" t="s">
        <v>149</v>
      </c>
      <c r="D214" t="s">
        <v>143</v>
      </c>
      <c r="E214">
        <v>44</v>
      </c>
      <c r="F214" t="s">
        <v>46</v>
      </c>
      <c r="G214" s="100" t="s">
        <v>184</v>
      </c>
      <c r="H214" t="s">
        <v>144</v>
      </c>
      <c r="I214">
        <v>1359</v>
      </c>
      <c r="J214">
        <f t="shared" si="4"/>
        <v>1359</v>
      </c>
    </row>
    <row r="215" spans="1:10">
      <c r="A215" t="s">
        <v>152</v>
      </c>
      <c r="B215" t="s">
        <v>142</v>
      </c>
      <c r="C215" t="s">
        <v>149</v>
      </c>
      <c r="D215" t="s">
        <v>143</v>
      </c>
      <c r="E215">
        <v>44</v>
      </c>
      <c r="F215" t="s">
        <v>46</v>
      </c>
      <c r="G215" s="100" t="s">
        <v>185</v>
      </c>
      <c r="H215" t="s">
        <v>144</v>
      </c>
      <c r="I215">
        <v>1283</v>
      </c>
      <c r="J215">
        <f t="shared" si="4"/>
        <v>1283</v>
      </c>
    </row>
    <row r="216" spans="1:10">
      <c r="A216" t="s">
        <v>152</v>
      </c>
      <c r="B216" t="s">
        <v>142</v>
      </c>
      <c r="C216" t="s">
        <v>149</v>
      </c>
      <c r="D216" t="s">
        <v>143</v>
      </c>
      <c r="E216">
        <v>45</v>
      </c>
      <c r="F216" t="s">
        <v>47</v>
      </c>
      <c r="G216" s="100" t="s">
        <v>179</v>
      </c>
      <c r="H216" t="s">
        <v>144</v>
      </c>
      <c r="I216" t="s">
        <v>150</v>
      </c>
      <c r="J216">
        <f t="shared" si="4"/>
        <v>8</v>
      </c>
    </row>
    <row r="217" spans="1:10">
      <c r="A217" t="s">
        <v>152</v>
      </c>
      <c r="B217" t="s">
        <v>142</v>
      </c>
      <c r="C217" t="s">
        <v>149</v>
      </c>
      <c r="D217" t="s">
        <v>143</v>
      </c>
      <c r="E217">
        <v>45</v>
      </c>
      <c r="F217" t="s">
        <v>47</v>
      </c>
      <c r="G217" s="100" t="s">
        <v>180</v>
      </c>
      <c r="H217" t="s">
        <v>144</v>
      </c>
      <c r="I217">
        <v>446</v>
      </c>
      <c r="J217">
        <f t="shared" si="4"/>
        <v>446</v>
      </c>
    </row>
    <row r="218" spans="1:10">
      <c r="A218" t="s">
        <v>152</v>
      </c>
      <c r="B218" t="s">
        <v>142</v>
      </c>
      <c r="C218" t="s">
        <v>149</v>
      </c>
      <c r="D218" t="s">
        <v>143</v>
      </c>
      <c r="E218">
        <v>45</v>
      </c>
      <c r="F218" t="s">
        <v>47</v>
      </c>
      <c r="G218" s="100" t="s">
        <v>181</v>
      </c>
      <c r="H218" t="s">
        <v>144</v>
      </c>
      <c r="I218">
        <v>491</v>
      </c>
      <c r="J218">
        <f t="shared" si="4"/>
        <v>491</v>
      </c>
    </row>
    <row r="219" spans="1:10">
      <c r="A219" t="s">
        <v>152</v>
      </c>
      <c r="B219" t="s">
        <v>142</v>
      </c>
      <c r="C219" t="s">
        <v>149</v>
      </c>
      <c r="D219" t="s">
        <v>143</v>
      </c>
      <c r="E219">
        <v>45</v>
      </c>
      <c r="F219" t="s">
        <v>47</v>
      </c>
      <c r="G219" s="100" t="s">
        <v>182</v>
      </c>
      <c r="H219" t="s">
        <v>144</v>
      </c>
      <c r="I219">
        <v>528</v>
      </c>
      <c r="J219">
        <f t="shared" si="4"/>
        <v>528</v>
      </c>
    </row>
    <row r="220" spans="1:10">
      <c r="A220" t="s">
        <v>152</v>
      </c>
      <c r="B220" t="s">
        <v>142</v>
      </c>
      <c r="C220" t="s">
        <v>149</v>
      </c>
      <c r="D220" t="s">
        <v>143</v>
      </c>
      <c r="E220">
        <v>45</v>
      </c>
      <c r="F220" t="s">
        <v>47</v>
      </c>
      <c r="G220" s="100" t="s">
        <v>183</v>
      </c>
      <c r="H220" t="s">
        <v>144</v>
      </c>
      <c r="I220">
        <v>552</v>
      </c>
      <c r="J220">
        <f t="shared" si="4"/>
        <v>552</v>
      </c>
    </row>
    <row r="221" spans="1:10">
      <c r="A221" t="s">
        <v>152</v>
      </c>
      <c r="B221" t="s">
        <v>142</v>
      </c>
      <c r="C221" t="s">
        <v>149</v>
      </c>
      <c r="D221" t="s">
        <v>143</v>
      </c>
      <c r="E221">
        <v>45</v>
      </c>
      <c r="F221" t="s">
        <v>47</v>
      </c>
      <c r="G221" s="100" t="s">
        <v>184</v>
      </c>
      <c r="H221" t="s">
        <v>144</v>
      </c>
      <c r="I221">
        <v>560</v>
      </c>
      <c r="J221">
        <f t="shared" si="4"/>
        <v>560</v>
      </c>
    </row>
    <row r="222" spans="1:10">
      <c r="A222" t="s">
        <v>152</v>
      </c>
      <c r="B222" t="s">
        <v>142</v>
      </c>
      <c r="C222" t="s">
        <v>149</v>
      </c>
      <c r="D222" t="s">
        <v>143</v>
      </c>
      <c r="E222">
        <v>45</v>
      </c>
      <c r="F222" t="s">
        <v>47</v>
      </c>
      <c r="G222" s="100" t="s">
        <v>185</v>
      </c>
      <c r="H222" t="s">
        <v>144</v>
      </c>
      <c r="I222">
        <v>559</v>
      </c>
      <c r="J222">
        <f t="shared" si="4"/>
        <v>559</v>
      </c>
    </row>
    <row r="223" spans="1:10">
      <c r="A223" t="s">
        <v>152</v>
      </c>
      <c r="B223" t="s">
        <v>142</v>
      </c>
      <c r="C223" t="s">
        <v>149</v>
      </c>
      <c r="D223" t="s">
        <v>143</v>
      </c>
      <c r="E223">
        <v>46</v>
      </c>
      <c r="F223" t="s">
        <v>48</v>
      </c>
      <c r="G223" s="100" t="s">
        <v>179</v>
      </c>
      <c r="H223" t="s">
        <v>144</v>
      </c>
      <c r="I223">
        <v>252</v>
      </c>
      <c r="J223">
        <f t="shared" si="4"/>
        <v>252</v>
      </c>
    </row>
    <row r="224" spans="1:10">
      <c r="A224" t="s">
        <v>152</v>
      </c>
      <c r="B224" t="s">
        <v>142</v>
      </c>
      <c r="C224" t="s">
        <v>149</v>
      </c>
      <c r="D224" t="s">
        <v>143</v>
      </c>
      <c r="E224">
        <v>46</v>
      </c>
      <c r="F224" t="s">
        <v>48</v>
      </c>
      <c r="G224" s="100" t="s">
        <v>180</v>
      </c>
      <c r="H224" t="s">
        <v>144</v>
      </c>
      <c r="I224">
        <v>249</v>
      </c>
      <c r="J224">
        <f t="shared" si="4"/>
        <v>249</v>
      </c>
    </row>
    <row r="225" spans="1:10">
      <c r="A225" t="s">
        <v>152</v>
      </c>
      <c r="B225" t="s">
        <v>142</v>
      </c>
      <c r="C225" t="s">
        <v>149</v>
      </c>
      <c r="D225" t="s">
        <v>143</v>
      </c>
      <c r="E225">
        <v>46</v>
      </c>
      <c r="F225" t="s">
        <v>48</v>
      </c>
      <c r="G225" s="100" t="s">
        <v>181</v>
      </c>
      <c r="H225" t="s">
        <v>144</v>
      </c>
      <c r="I225">
        <v>251</v>
      </c>
      <c r="J225">
        <f t="shared" si="4"/>
        <v>251</v>
      </c>
    </row>
    <row r="226" spans="1:10">
      <c r="A226" t="s">
        <v>152</v>
      </c>
      <c r="B226" t="s">
        <v>142</v>
      </c>
      <c r="C226" t="s">
        <v>149</v>
      </c>
      <c r="D226" t="s">
        <v>143</v>
      </c>
      <c r="E226">
        <v>46</v>
      </c>
      <c r="F226" t="s">
        <v>48</v>
      </c>
      <c r="G226" s="100" t="s">
        <v>182</v>
      </c>
      <c r="H226" t="s">
        <v>144</v>
      </c>
      <c r="I226">
        <v>256</v>
      </c>
      <c r="J226">
        <f t="shared" si="4"/>
        <v>256</v>
      </c>
    </row>
    <row r="227" spans="1:10">
      <c r="A227" t="s">
        <v>152</v>
      </c>
      <c r="B227" t="s">
        <v>142</v>
      </c>
      <c r="C227" t="s">
        <v>149</v>
      </c>
      <c r="D227" t="s">
        <v>143</v>
      </c>
      <c r="E227">
        <v>46</v>
      </c>
      <c r="F227" t="s">
        <v>48</v>
      </c>
      <c r="G227" s="100" t="s">
        <v>183</v>
      </c>
      <c r="H227" t="s">
        <v>144</v>
      </c>
      <c r="I227">
        <v>263</v>
      </c>
      <c r="J227">
        <f t="shared" si="4"/>
        <v>263</v>
      </c>
    </row>
    <row r="228" spans="1:10">
      <c r="A228" t="s">
        <v>152</v>
      </c>
      <c r="B228" t="s">
        <v>142</v>
      </c>
      <c r="C228" t="s">
        <v>149</v>
      </c>
      <c r="D228" t="s">
        <v>143</v>
      </c>
      <c r="E228">
        <v>46</v>
      </c>
      <c r="F228" t="s">
        <v>48</v>
      </c>
      <c r="G228" s="100" t="s">
        <v>184</v>
      </c>
      <c r="H228" t="s">
        <v>144</v>
      </c>
      <c r="I228">
        <v>251</v>
      </c>
      <c r="J228">
        <f t="shared" si="4"/>
        <v>251</v>
      </c>
    </row>
    <row r="229" spans="1:10">
      <c r="A229" t="s">
        <v>152</v>
      </c>
      <c r="B229" t="s">
        <v>142</v>
      </c>
      <c r="C229" t="s">
        <v>149</v>
      </c>
      <c r="D229" t="s">
        <v>143</v>
      </c>
      <c r="E229">
        <v>46</v>
      </c>
      <c r="F229" t="s">
        <v>48</v>
      </c>
      <c r="G229" s="100" t="s">
        <v>185</v>
      </c>
      <c r="H229" t="s">
        <v>144</v>
      </c>
      <c r="I229">
        <v>272</v>
      </c>
      <c r="J229">
        <f t="shared" si="4"/>
        <v>272</v>
      </c>
    </row>
    <row r="230" spans="1:10">
      <c r="A230" t="s">
        <v>152</v>
      </c>
      <c r="B230" t="s">
        <v>142</v>
      </c>
      <c r="C230" t="s">
        <v>149</v>
      </c>
      <c r="D230" t="s">
        <v>143</v>
      </c>
      <c r="E230">
        <v>47</v>
      </c>
      <c r="F230" t="s">
        <v>189</v>
      </c>
      <c r="G230" s="100" t="s">
        <v>179</v>
      </c>
      <c r="H230" t="s">
        <v>144</v>
      </c>
      <c r="I230">
        <v>231</v>
      </c>
      <c r="J230">
        <f t="shared" si="4"/>
        <v>231</v>
      </c>
    </row>
    <row r="231" spans="1:10">
      <c r="A231" t="s">
        <v>152</v>
      </c>
      <c r="B231" t="s">
        <v>142</v>
      </c>
      <c r="C231" t="s">
        <v>149</v>
      </c>
      <c r="D231" t="s">
        <v>143</v>
      </c>
      <c r="E231">
        <v>47</v>
      </c>
      <c r="F231" t="s">
        <v>189</v>
      </c>
      <c r="G231" s="100" t="s">
        <v>180</v>
      </c>
      <c r="H231" t="s">
        <v>144</v>
      </c>
      <c r="I231">
        <v>236</v>
      </c>
      <c r="J231">
        <f t="shared" si="4"/>
        <v>236</v>
      </c>
    </row>
    <row r="232" spans="1:10">
      <c r="A232" t="s">
        <v>152</v>
      </c>
      <c r="B232" t="s">
        <v>142</v>
      </c>
      <c r="C232" t="s">
        <v>149</v>
      </c>
      <c r="D232" t="s">
        <v>143</v>
      </c>
      <c r="E232">
        <v>47</v>
      </c>
      <c r="F232" t="s">
        <v>189</v>
      </c>
      <c r="G232" s="100" t="s">
        <v>181</v>
      </c>
      <c r="H232" t="s">
        <v>144</v>
      </c>
      <c r="I232">
        <v>249</v>
      </c>
      <c r="J232">
        <f t="shared" si="4"/>
        <v>249</v>
      </c>
    </row>
    <row r="233" spans="1:10">
      <c r="A233" t="s">
        <v>152</v>
      </c>
      <c r="B233" t="s">
        <v>142</v>
      </c>
      <c r="C233" t="s">
        <v>149</v>
      </c>
      <c r="D233" t="s">
        <v>143</v>
      </c>
      <c r="E233">
        <v>47</v>
      </c>
      <c r="F233" t="s">
        <v>189</v>
      </c>
      <c r="G233" s="100" t="s">
        <v>182</v>
      </c>
      <c r="H233" t="s">
        <v>144</v>
      </c>
      <c r="I233">
        <v>257</v>
      </c>
      <c r="J233">
        <f t="shared" si="4"/>
        <v>257</v>
      </c>
    </row>
    <row r="234" spans="1:10">
      <c r="A234" t="s">
        <v>152</v>
      </c>
      <c r="B234" t="s">
        <v>142</v>
      </c>
      <c r="C234" t="s">
        <v>149</v>
      </c>
      <c r="D234" t="s">
        <v>143</v>
      </c>
      <c r="E234">
        <v>47</v>
      </c>
      <c r="F234" t="s">
        <v>189</v>
      </c>
      <c r="G234" s="100" t="s">
        <v>183</v>
      </c>
      <c r="H234" t="s">
        <v>144</v>
      </c>
      <c r="I234">
        <v>247</v>
      </c>
      <c r="J234">
        <f t="shared" si="4"/>
        <v>247</v>
      </c>
    </row>
    <row r="235" spans="1:10">
      <c r="A235" t="s">
        <v>152</v>
      </c>
      <c r="B235" t="s">
        <v>142</v>
      </c>
      <c r="C235" t="s">
        <v>149</v>
      </c>
      <c r="D235" t="s">
        <v>143</v>
      </c>
      <c r="E235">
        <v>47</v>
      </c>
      <c r="F235" t="s">
        <v>189</v>
      </c>
      <c r="G235" s="100" t="s">
        <v>184</v>
      </c>
      <c r="H235" t="s">
        <v>144</v>
      </c>
      <c r="I235">
        <v>272</v>
      </c>
      <c r="J235">
        <f t="shared" si="4"/>
        <v>272</v>
      </c>
    </row>
    <row r="236" spans="1:10">
      <c r="A236" t="s">
        <v>152</v>
      </c>
      <c r="B236" t="s">
        <v>142</v>
      </c>
      <c r="C236" t="s">
        <v>149</v>
      </c>
      <c r="D236" t="s">
        <v>143</v>
      </c>
      <c r="E236">
        <v>47</v>
      </c>
      <c r="F236" t="s">
        <v>189</v>
      </c>
      <c r="G236" s="100" t="s">
        <v>185</v>
      </c>
      <c r="H236" t="s">
        <v>144</v>
      </c>
      <c r="I236">
        <v>273</v>
      </c>
      <c r="J236">
        <f t="shared" si="4"/>
        <v>273</v>
      </c>
    </row>
    <row r="237" spans="1:10">
      <c r="A237" t="s">
        <v>152</v>
      </c>
      <c r="B237" t="s">
        <v>142</v>
      </c>
      <c r="C237" t="s">
        <v>149</v>
      </c>
      <c r="D237" t="s">
        <v>143</v>
      </c>
      <c r="E237">
        <v>48</v>
      </c>
      <c r="F237" t="s">
        <v>202</v>
      </c>
      <c r="G237" s="100" t="s">
        <v>179</v>
      </c>
      <c r="H237" t="s">
        <v>144</v>
      </c>
      <c r="I237">
        <v>353</v>
      </c>
      <c r="J237">
        <f t="shared" si="4"/>
        <v>353</v>
      </c>
    </row>
    <row r="238" spans="1:10">
      <c r="A238" t="s">
        <v>152</v>
      </c>
      <c r="B238" t="s">
        <v>142</v>
      </c>
      <c r="C238" t="s">
        <v>149</v>
      </c>
      <c r="D238" t="s">
        <v>143</v>
      </c>
      <c r="E238">
        <v>48</v>
      </c>
      <c r="F238" t="s">
        <v>202</v>
      </c>
      <c r="G238" s="100" t="s">
        <v>180</v>
      </c>
      <c r="H238" t="s">
        <v>144</v>
      </c>
      <c r="I238">
        <v>330</v>
      </c>
      <c r="J238">
        <f t="shared" si="4"/>
        <v>330</v>
      </c>
    </row>
    <row r="239" spans="1:10">
      <c r="A239" t="s">
        <v>152</v>
      </c>
      <c r="B239" t="s">
        <v>142</v>
      </c>
      <c r="C239" t="s">
        <v>149</v>
      </c>
      <c r="D239" t="s">
        <v>143</v>
      </c>
      <c r="E239">
        <v>48</v>
      </c>
      <c r="F239" t="s">
        <v>202</v>
      </c>
      <c r="G239" s="100" t="s">
        <v>181</v>
      </c>
      <c r="H239" t="s">
        <v>144</v>
      </c>
      <c r="I239">
        <v>350</v>
      </c>
      <c r="J239">
        <f t="shared" si="4"/>
        <v>350</v>
      </c>
    </row>
    <row r="240" spans="1:10">
      <c r="A240" t="s">
        <v>152</v>
      </c>
      <c r="B240" t="s">
        <v>142</v>
      </c>
      <c r="C240" t="s">
        <v>149</v>
      </c>
      <c r="D240" t="s">
        <v>143</v>
      </c>
      <c r="E240">
        <v>48</v>
      </c>
      <c r="F240" t="s">
        <v>202</v>
      </c>
      <c r="G240" s="100" t="s">
        <v>182</v>
      </c>
      <c r="H240" t="s">
        <v>144</v>
      </c>
      <c r="I240">
        <v>400</v>
      </c>
      <c r="J240">
        <f t="shared" si="4"/>
        <v>400</v>
      </c>
    </row>
    <row r="241" spans="1:10">
      <c r="A241" t="s">
        <v>152</v>
      </c>
      <c r="B241" t="s">
        <v>142</v>
      </c>
      <c r="C241" t="s">
        <v>149</v>
      </c>
      <c r="D241" t="s">
        <v>143</v>
      </c>
      <c r="E241">
        <v>48</v>
      </c>
      <c r="F241" t="s">
        <v>202</v>
      </c>
      <c r="G241" s="100" t="s">
        <v>183</v>
      </c>
      <c r="H241" t="s">
        <v>144</v>
      </c>
      <c r="I241">
        <v>383</v>
      </c>
      <c r="J241">
        <f t="shared" si="4"/>
        <v>383</v>
      </c>
    </row>
    <row r="242" spans="1:10">
      <c r="A242" t="s">
        <v>152</v>
      </c>
      <c r="B242" t="s">
        <v>142</v>
      </c>
      <c r="C242" t="s">
        <v>149</v>
      </c>
      <c r="D242" t="s">
        <v>143</v>
      </c>
      <c r="E242">
        <v>48</v>
      </c>
      <c r="F242" t="s">
        <v>202</v>
      </c>
      <c r="G242" s="100" t="s">
        <v>184</v>
      </c>
      <c r="H242" t="s">
        <v>144</v>
      </c>
      <c r="I242">
        <v>358</v>
      </c>
      <c r="J242">
        <f t="shared" si="4"/>
        <v>358</v>
      </c>
    </row>
    <row r="243" spans="1:10">
      <c r="A243" t="s">
        <v>152</v>
      </c>
      <c r="B243" t="s">
        <v>142</v>
      </c>
      <c r="C243" t="s">
        <v>149</v>
      </c>
      <c r="D243" t="s">
        <v>143</v>
      </c>
      <c r="E243">
        <v>48</v>
      </c>
      <c r="F243" t="s">
        <v>202</v>
      </c>
      <c r="G243" s="100" t="s">
        <v>185</v>
      </c>
      <c r="H243" t="s">
        <v>144</v>
      </c>
      <c r="I243">
        <v>424</v>
      </c>
      <c r="J243">
        <f t="shared" si="4"/>
        <v>424</v>
      </c>
    </row>
    <row r="244" spans="1:10">
      <c r="A244" t="s">
        <v>152</v>
      </c>
      <c r="B244" t="s">
        <v>142</v>
      </c>
      <c r="C244" t="s">
        <v>149</v>
      </c>
      <c r="D244" t="s">
        <v>143</v>
      </c>
      <c r="E244">
        <v>49</v>
      </c>
      <c r="F244" t="s">
        <v>51</v>
      </c>
      <c r="G244" s="100" t="s">
        <v>179</v>
      </c>
      <c r="H244" t="s">
        <v>144</v>
      </c>
      <c r="I244">
        <v>11</v>
      </c>
      <c r="J244">
        <f t="shared" si="4"/>
        <v>11</v>
      </c>
    </row>
    <row r="245" spans="1:10">
      <c r="A245" t="s">
        <v>152</v>
      </c>
      <c r="B245" t="s">
        <v>142</v>
      </c>
      <c r="C245" t="s">
        <v>149</v>
      </c>
      <c r="D245" t="s">
        <v>143</v>
      </c>
      <c r="E245">
        <v>49</v>
      </c>
      <c r="F245" t="s">
        <v>51</v>
      </c>
      <c r="G245" s="100" t="s">
        <v>180</v>
      </c>
      <c r="H245" t="s">
        <v>144</v>
      </c>
      <c r="I245">
        <v>14</v>
      </c>
      <c r="J245">
        <f t="shared" si="4"/>
        <v>14</v>
      </c>
    </row>
    <row r="246" spans="1:10">
      <c r="A246" t="s">
        <v>152</v>
      </c>
      <c r="B246" t="s">
        <v>142</v>
      </c>
      <c r="C246" t="s">
        <v>149</v>
      </c>
      <c r="D246" t="s">
        <v>143</v>
      </c>
      <c r="E246">
        <v>49</v>
      </c>
      <c r="F246" t="s">
        <v>51</v>
      </c>
      <c r="G246" s="100" t="s">
        <v>181</v>
      </c>
      <c r="H246" t="s">
        <v>144</v>
      </c>
      <c r="I246">
        <v>15</v>
      </c>
      <c r="J246">
        <f t="shared" si="4"/>
        <v>15</v>
      </c>
    </row>
    <row r="247" spans="1:10">
      <c r="A247" t="s">
        <v>152</v>
      </c>
      <c r="B247" t="s">
        <v>142</v>
      </c>
      <c r="C247" t="s">
        <v>149</v>
      </c>
      <c r="D247" t="s">
        <v>143</v>
      </c>
      <c r="E247">
        <v>49</v>
      </c>
      <c r="F247" t="s">
        <v>51</v>
      </c>
      <c r="G247" s="100" t="s">
        <v>182</v>
      </c>
      <c r="H247" t="s">
        <v>144</v>
      </c>
      <c r="I247" t="s">
        <v>150</v>
      </c>
      <c r="J247">
        <f t="shared" si="4"/>
        <v>8</v>
      </c>
    </row>
    <row r="248" spans="1:10">
      <c r="A248" t="s">
        <v>152</v>
      </c>
      <c r="B248" t="s">
        <v>142</v>
      </c>
      <c r="C248" t="s">
        <v>149</v>
      </c>
      <c r="D248" t="s">
        <v>143</v>
      </c>
      <c r="E248">
        <v>49</v>
      </c>
      <c r="F248" t="s">
        <v>51</v>
      </c>
      <c r="G248" s="100" t="s">
        <v>183</v>
      </c>
      <c r="H248" t="s">
        <v>144</v>
      </c>
      <c r="I248">
        <v>23</v>
      </c>
      <c r="J248">
        <f t="shared" si="4"/>
        <v>23</v>
      </c>
    </row>
    <row r="249" spans="1:10">
      <c r="A249" t="s">
        <v>152</v>
      </c>
      <c r="B249" t="s">
        <v>142</v>
      </c>
      <c r="C249" t="s">
        <v>149</v>
      </c>
      <c r="D249" t="s">
        <v>143</v>
      </c>
      <c r="E249">
        <v>49</v>
      </c>
      <c r="F249" t="s">
        <v>51</v>
      </c>
      <c r="G249" s="100" t="s">
        <v>184</v>
      </c>
      <c r="H249" t="s">
        <v>144</v>
      </c>
      <c r="I249">
        <v>15</v>
      </c>
      <c r="J249">
        <f t="shared" si="4"/>
        <v>15</v>
      </c>
    </row>
    <row r="250" spans="1:10">
      <c r="A250" t="s">
        <v>152</v>
      </c>
      <c r="B250" t="s">
        <v>142</v>
      </c>
      <c r="C250" t="s">
        <v>149</v>
      </c>
      <c r="D250" t="s">
        <v>143</v>
      </c>
      <c r="E250">
        <v>49</v>
      </c>
      <c r="F250" t="s">
        <v>51</v>
      </c>
      <c r="G250" s="100" t="s">
        <v>185</v>
      </c>
      <c r="H250" t="s">
        <v>144</v>
      </c>
      <c r="I250">
        <v>18</v>
      </c>
      <c r="J250">
        <f t="shared" si="4"/>
        <v>18</v>
      </c>
    </row>
    <row r="251" spans="1:10">
      <c r="A251" t="s">
        <v>152</v>
      </c>
      <c r="B251" t="s">
        <v>142</v>
      </c>
      <c r="C251" t="s">
        <v>149</v>
      </c>
      <c r="D251" t="s">
        <v>143</v>
      </c>
      <c r="E251">
        <v>50</v>
      </c>
      <c r="F251" t="s">
        <v>52</v>
      </c>
      <c r="G251" s="100" t="s">
        <v>179</v>
      </c>
      <c r="H251" t="s">
        <v>144</v>
      </c>
      <c r="I251">
        <v>27</v>
      </c>
      <c r="J251">
        <f t="shared" si="4"/>
        <v>27</v>
      </c>
    </row>
    <row r="252" spans="1:10">
      <c r="A252" t="s">
        <v>152</v>
      </c>
      <c r="B252" t="s">
        <v>142</v>
      </c>
      <c r="C252" t="s">
        <v>149</v>
      </c>
      <c r="D252" t="s">
        <v>143</v>
      </c>
      <c r="E252">
        <v>50</v>
      </c>
      <c r="F252" t="s">
        <v>52</v>
      </c>
      <c r="G252" s="100" t="s">
        <v>180</v>
      </c>
      <c r="H252" t="s">
        <v>144</v>
      </c>
      <c r="I252">
        <v>35</v>
      </c>
      <c r="J252">
        <f t="shared" si="4"/>
        <v>35</v>
      </c>
    </row>
    <row r="253" spans="1:10">
      <c r="A253" t="s">
        <v>152</v>
      </c>
      <c r="B253" t="s">
        <v>142</v>
      </c>
      <c r="C253" t="s">
        <v>149</v>
      </c>
      <c r="D253" t="s">
        <v>143</v>
      </c>
      <c r="E253">
        <v>50</v>
      </c>
      <c r="F253" t="s">
        <v>52</v>
      </c>
      <c r="G253" s="100" t="s">
        <v>181</v>
      </c>
      <c r="H253" t="s">
        <v>144</v>
      </c>
      <c r="I253">
        <v>34</v>
      </c>
      <c r="J253">
        <f t="shared" si="4"/>
        <v>34</v>
      </c>
    </row>
    <row r="254" spans="1:10">
      <c r="A254" t="s">
        <v>152</v>
      </c>
      <c r="B254" t="s">
        <v>142</v>
      </c>
      <c r="C254" t="s">
        <v>149</v>
      </c>
      <c r="D254" t="s">
        <v>143</v>
      </c>
      <c r="E254">
        <v>50</v>
      </c>
      <c r="F254" t="s">
        <v>52</v>
      </c>
      <c r="G254" s="100" t="s">
        <v>182</v>
      </c>
      <c r="H254" t="s">
        <v>144</v>
      </c>
      <c r="I254">
        <v>37</v>
      </c>
      <c r="J254">
        <f t="shared" ref="J254:J317" si="5">IF(I254="Msk",8,I254)</f>
        <v>37</v>
      </c>
    </row>
    <row r="255" spans="1:10">
      <c r="A255" t="s">
        <v>152</v>
      </c>
      <c r="B255" t="s">
        <v>142</v>
      </c>
      <c r="C255" t="s">
        <v>149</v>
      </c>
      <c r="D255" t="s">
        <v>143</v>
      </c>
      <c r="E255">
        <v>50</v>
      </c>
      <c r="F255" t="s">
        <v>52</v>
      </c>
      <c r="G255" s="100" t="s">
        <v>183</v>
      </c>
      <c r="H255" t="s">
        <v>144</v>
      </c>
      <c r="I255">
        <v>40</v>
      </c>
      <c r="J255">
        <f t="shared" si="5"/>
        <v>40</v>
      </c>
    </row>
    <row r="256" spans="1:10">
      <c r="A256" t="s">
        <v>152</v>
      </c>
      <c r="B256" t="s">
        <v>142</v>
      </c>
      <c r="C256" t="s">
        <v>149</v>
      </c>
      <c r="D256" t="s">
        <v>143</v>
      </c>
      <c r="E256">
        <v>50</v>
      </c>
      <c r="F256" t="s">
        <v>52</v>
      </c>
      <c r="G256" s="100" t="s">
        <v>184</v>
      </c>
      <c r="H256" t="s">
        <v>144</v>
      </c>
      <c r="I256">
        <v>45</v>
      </c>
      <c r="J256">
        <f t="shared" si="5"/>
        <v>45</v>
      </c>
    </row>
    <row r="257" spans="1:10">
      <c r="A257" t="s">
        <v>152</v>
      </c>
      <c r="B257" t="s">
        <v>142</v>
      </c>
      <c r="C257" t="s">
        <v>149</v>
      </c>
      <c r="D257" t="s">
        <v>143</v>
      </c>
      <c r="E257">
        <v>50</v>
      </c>
      <c r="F257" t="s">
        <v>52</v>
      </c>
      <c r="G257" s="100" t="s">
        <v>185</v>
      </c>
      <c r="H257" t="s">
        <v>144</v>
      </c>
      <c r="I257">
        <v>30</v>
      </c>
      <c r="J257">
        <f t="shared" si="5"/>
        <v>30</v>
      </c>
    </row>
    <row r="258" spans="1:10">
      <c r="A258" t="s">
        <v>152</v>
      </c>
      <c r="B258" t="s">
        <v>142</v>
      </c>
      <c r="C258" t="s">
        <v>149</v>
      </c>
      <c r="D258" t="s">
        <v>143</v>
      </c>
      <c r="E258">
        <v>51</v>
      </c>
      <c r="F258" t="s">
        <v>53</v>
      </c>
      <c r="G258" s="100" t="s">
        <v>179</v>
      </c>
      <c r="H258" t="s">
        <v>144</v>
      </c>
      <c r="I258" t="s">
        <v>150</v>
      </c>
      <c r="J258">
        <f t="shared" si="5"/>
        <v>8</v>
      </c>
    </row>
    <row r="259" spans="1:10">
      <c r="A259" t="s">
        <v>152</v>
      </c>
      <c r="B259" t="s">
        <v>142</v>
      </c>
      <c r="C259" t="s">
        <v>149</v>
      </c>
      <c r="D259" t="s">
        <v>143</v>
      </c>
      <c r="E259">
        <v>51</v>
      </c>
      <c r="F259" t="s">
        <v>53</v>
      </c>
      <c r="G259" s="100" t="s">
        <v>180</v>
      </c>
      <c r="H259" t="s">
        <v>144</v>
      </c>
      <c r="I259">
        <v>79</v>
      </c>
      <c r="J259">
        <f t="shared" si="5"/>
        <v>79</v>
      </c>
    </row>
    <row r="260" spans="1:10">
      <c r="A260" t="s">
        <v>152</v>
      </c>
      <c r="B260" t="s">
        <v>142</v>
      </c>
      <c r="C260" t="s">
        <v>149</v>
      </c>
      <c r="D260" t="s">
        <v>143</v>
      </c>
      <c r="E260">
        <v>51</v>
      </c>
      <c r="F260" t="s">
        <v>53</v>
      </c>
      <c r="G260" s="100" t="s">
        <v>181</v>
      </c>
      <c r="H260" t="s">
        <v>144</v>
      </c>
      <c r="I260">
        <v>84</v>
      </c>
      <c r="J260">
        <f t="shared" si="5"/>
        <v>84</v>
      </c>
    </row>
    <row r="261" spans="1:10">
      <c r="A261" t="s">
        <v>152</v>
      </c>
      <c r="B261" t="s">
        <v>142</v>
      </c>
      <c r="C261" t="s">
        <v>149</v>
      </c>
      <c r="D261" t="s">
        <v>143</v>
      </c>
      <c r="E261">
        <v>51</v>
      </c>
      <c r="F261" t="s">
        <v>53</v>
      </c>
      <c r="G261" s="100" t="s">
        <v>182</v>
      </c>
      <c r="H261" t="s">
        <v>144</v>
      </c>
      <c r="I261">
        <v>102</v>
      </c>
      <c r="J261">
        <f t="shared" si="5"/>
        <v>102</v>
      </c>
    </row>
    <row r="262" spans="1:10">
      <c r="A262" t="s">
        <v>152</v>
      </c>
      <c r="B262" t="s">
        <v>142</v>
      </c>
      <c r="C262" t="s">
        <v>149</v>
      </c>
      <c r="D262" t="s">
        <v>143</v>
      </c>
      <c r="E262">
        <v>51</v>
      </c>
      <c r="F262" t="s">
        <v>53</v>
      </c>
      <c r="G262" s="100" t="s">
        <v>183</v>
      </c>
      <c r="H262" t="s">
        <v>144</v>
      </c>
      <c r="I262">
        <v>99</v>
      </c>
      <c r="J262">
        <f t="shared" si="5"/>
        <v>99</v>
      </c>
    </row>
    <row r="263" spans="1:10">
      <c r="A263" t="s">
        <v>152</v>
      </c>
      <c r="B263" t="s">
        <v>142</v>
      </c>
      <c r="C263" t="s">
        <v>149</v>
      </c>
      <c r="D263" t="s">
        <v>143</v>
      </c>
      <c r="E263">
        <v>51</v>
      </c>
      <c r="F263" t="s">
        <v>53</v>
      </c>
      <c r="G263" s="100" t="s">
        <v>184</v>
      </c>
      <c r="H263" t="s">
        <v>144</v>
      </c>
      <c r="I263">
        <v>109</v>
      </c>
      <c r="J263">
        <f t="shared" si="5"/>
        <v>109</v>
      </c>
    </row>
    <row r="264" spans="1:10">
      <c r="A264" t="s">
        <v>152</v>
      </c>
      <c r="B264" t="s">
        <v>142</v>
      </c>
      <c r="C264" t="s">
        <v>149</v>
      </c>
      <c r="D264" t="s">
        <v>143</v>
      </c>
      <c r="E264">
        <v>51</v>
      </c>
      <c r="F264" t="s">
        <v>53</v>
      </c>
      <c r="G264" s="100" t="s">
        <v>185</v>
      </c>
      <c r="H264" t="s">
        <v>144</v>
      </c>
      <c r="I264">
        <v>98</v>
      </c>
      <c r="J264">
        <f t="shared" si="5"/>
        <v>98</v>
      </c>
    </row>
    <row r="265" spans="1:10">
      <c r="A265" t="s">
        <v>152</v>
      </c>
      <c r="B265" t="s">
        <v>142</v>
      </c>
      <c r="C265" t="s">
        <v>149</v>
      </c>
      <c r="D265" t="s">
        <v>143</v>
      </c>
      <c r="E265">
        <v>52</v>
      </c>
      <c r="F265" t="s">
        <v>54</v>
      </c>
      <c r="G265" s="100" t="s">
        <v>179</v>
      </c>
      <c r="H265" t="s">
        <v>144</v>
      </c>
      <c r="I265" t="s">
        <v>150</v>
      </c>
      <c r="J265">
        <f t="shared" si="5"/>
        <v>8</v>
      </c>
    </row>
    <row r="266" spans="1:10">
      <c r="A266" t="s">
        <v>152</v>
      </c>
      <c r="B266" t="s">
        <v>142</v>
      </c>
      <c r="C266" t="s">
        <v>149</v>
      </c>
      <c r="D266" t="s">
        <v>143</v>
      </c>
      <c r="E266">
        <v>52</v>
      </c>
      <c r="F266" t="s">
        <v>54</v>
      </c>
      <c r="G266" s="100" t="s">
        <v>180</v>
      </c>
      <c r="H266" t="s">
        <v>144</v>
      </c>
      <c r="I266">
        <v>135</v>
      </c>
      <c r="J266">
        <f t="shared" si="5"/>
        <v>135</v>
      </c>
    </row>
    <row r="267" spans="1:10">
      <c r="A267" t="s">
        <v>152</v>
      </c>
      <c r="B267" t="s">
        <v>142</v>
      </c>
      <c r="C267" t="s">
        <v>149</v>
      </c>
      <c r="D267" t="s">
        <v>143</v>
      </c>
      <c r="E267">
        <v>52</v>
      </c>
      <c r="F267" t="s">
        <v>54</v>
      </c>
      <c r="G267" s="100" t="s">
        <v>181</v>
      </c>
      <c r="H267" t="s">
        <v>144</v>
      </c>
      <c r="I267">
        <v>121</v>
      </c>
      <c r="J267">
        <f t="shared" si="5"/>
        <v>121</v>
      </c>
    </row>
    <row r="268" spans="1:10">
      <c r="A268" t="s">
        <v>152</v>
      </c>
      <c r="B268" t="s">
        <v>142</v>
      </c>
      <c r="C268" t="s">
        <v>149</v>
      </c>
      <c r="D268" t="s">
        <v>143</v>
      </c>
      <c r="E268">
        <v>52</v>
      </c>
      <c r="F268" t="s">
        <v>54</v>
      </c>
      <c r="G268" s="100" t="s">
        <v>182</v>
      </c>
      <c r="H268" t="s">
        <v>144</v>
      </c>
      <c r="I268">
        <v>117</v>
      </c>
      <c r="J268">
        <f t="shared" si="5"/>
        <v>117</v>
      </c>
    </row>
    <row r="269" spans="1:10">
      <c r="A269" t="s">
        <v>152</v>
      </c>
      <c r="B269" t="s">
        <v>142</v>
      </c>
      <c r="C269" t="s">
        <v>149</v>
      </c>
      <c r="D269" t="s">
        <v>143</v>
      </c>
      <c r="E269">
        <v>52</v>
      </c>
      <c r="F269" t="s">
        <v>54</v>
      </c>
      <c r="G269" s="100" t="s">
        <v>183</v>
      </c>
      <c r="H269" t="s">
        <v>144</v>
      </c>
      <c r="I269">
        <v>122</v>
      </c>
      <c r="J269">
        <f t="shared" si="5"/>
        <v>122</v>
      </c>
    </row>
    <row r="270" spans="1:10">
      <c r="A270" t="s">
        <v>152</v>
      </c>
      <c r="B270" t="s">
        <v>142</v>
      </c>
      <c r="C270" t="s">
        <v>149</v>
      </c>
      <c r="D270" t="s">
        <v>143</v>
      </c>
      <c r="E270">
        <v>52</v>
      </c>
      <c r="F270" t="s">
        <v>54</v>
      </c>
      <c r="G270" s="100" t="s">
        <v>184</v>
      </c>
      <c r="H270" t="s">
        <v>144</v>
      </c>
      <c r="I270">
        <v>129</v>
      </c>
      <c r="J270">
        <f t="shared" si="5"/>
        <v>129</v>
      </c>
    </row>
    <row r="271" spans="1:10">
      <c r="A271" t="s">
        <v>152</v>
      </c>
      <c r="B271" t="s">
        <v>142</v>
      </c>
      <c r="C271" t="s">
        <v>149</v>
      </c>
      <c r="D271" t="s">
        <v>143</v>
      </c>
      <c r="E271">
        <v>52</v>
      </c>
      <c r="F271" t="s">
        <v>54</v>
      </c>
      <c r="G271" s="100" t="s">
        <v>185</v>
      </c>
      <c r="H271" t="s">
        <v>144</v>
      </c>
      <c r="I271">
        <v>129</v>
      </c>
      <c r="J271">
        <f t="shared" si="5"/>
        <v>129</v>
      </c>
    </row>
    <row r="272" spans="1:10">
      <c r="A272" t="s">
        <v>152</v>
      </c>
      <c r="B272" t="s">
        <v>142</v>
      </c>
      <c r="C272" t="s">
        <v>149</v>
      </c>
      <c r="D272" t="s">
        <v>143</v>
      </c>
      <c r="E272">
        <v>53</v>
      </c>
      <c r="F272" t="s">
        <v>55</v>
      </c>
      <c r="G272" s="100" t="s">
        <v>179</v>
      </c>
      <c r="H272" t="s">
        <v>144</v>
      </c>
      <c r="I272">
        <v>128</v>
      </c>
      <c r="J272">
        <f t="shared" si="5"/>
        <v>128</v>
      </c>
    </row>
    <row r="273" spans="1:10">
      <c r="A273" t="s">
        <v>152</v>
      </c>
      <c r="B273" t="s">
        <v>142</v>
      </c>
      <c r="C273" t="s">
        <v>149</v>
      </c>
      <c r="D273" t="s">
        <v>143</v>
      </c>
      <c r="E273">
        <v>53</v>
      </c>
      <c r="F273" t="s">
        <v>55</v>
      </c>
      <c r="G273" s="100" t="s">
        <v>180</v>
      </c>
      <c r="H273" t="s">
        <v>144</v>
      </c>
      <c r="I273">
        <v>161</v>
      </c>
      <c r="J273">
        <f t="shared" si="5"/>
        <v>161</v>
      </c>
    </row>
    <row r="274" spans="1:10">
      <c r="A274" t="s">
        <v>152</v>
      </c>
      <c r="B274" t="s">
        <v>142</v>
      </c>
      <c r="C274" t="s">
        <v>149</v>
      </c>
      <c r="D274" t="s">
        <v>143</v>
      </c>
      <c r="E274">
        <v>53</v>
      </c>
      <c r="F274" t="s">
        <v>55</v>
      </c>
      <c r="G274" s="100" t="s">
        <v>181</v>
      </c>
      <c r="H274" t="s">
        <v>144</v>
      </c>
      <c r="I274">
        <v>170</v>
      </c>
      <c r="J274">
        <f t="shared" si="5"/>
        <v>170</v>
      </c>
    </row>
    <row r="275" spans="1:10">
      <c r="A275" t="s">
        <v>152</v>
      </c>
      <c r="B275" t="s">
        <v>142</v>
      </c>
      <c r="C275" t="s">
        <v>149</v>
      </c>
      <c r="D275" t="s">
        <v>143</v>
      </c>
      <c r="E275">
        <v>53</v>
      </c>
      <c r="F275" t="s">
        <v>55</v>
      </c>
      <c r="G275" s="100" t="s">
        <v>182</v>
      </c>
      <c r="H275" t="s">
        <v>144</v>
      </c>
      <c r="I275">
        <v>167</v>
      </c>
      <c r="J275">
        <f t="shared" si="5"/>
        <v>167</v>
      </c>
    </row>
    <row r="276" spans="1:10">
      <c r="A276" t="s">
        <v>152</v>
      </c>
      <c r="B276" t="s">
        <v>142</v>
      </c>
      <c r="C276" t="s">
        <v>149</v>
      </c>
      <c r="D276" t="s">
        <v>143</v>
      </c>
      <c r="E276">
        <v>53</v>
      </c>
      <c r="F276" t="s">
        <v>55</v>
      </c>
      <c r="G276" s="100" t="s">
        <v>183</v>
      </c>
      <c r="H276" t="s">
        <v>144</v>
      </c>
      <c r="I276">
        <v>179</v>
      </c>
      <c r="J276">
        <f t="shared" si="5"/>
        <v>179</v>
      </c>
    </row>
    <row r="277" spans="1:10">
      <c r="A277" t="s">
        <v>152</v>
      </c>
      <c r="B277" t="s">
        <v>142</v>
      </c>
      <c r="C277" t="s">
        <v>149</v>
      </c>
      <c r="D277" t="s">
        <v>143</v>
      </c>
      <c r="E277">
        <v>53</v>
      </c>
      <c r="F277" t="s">
        <v>55</v>
      </c>
      <c r="G277" s="100" t="s">
        <v>184</v>
      </c>
      <c r="H277" t="s">
        <v>144</v>
      </c>
      <c r="I277">
        <v>193</v>
      </c>
      <c r="J277">
        <f t="shared" si="5"/>
        <v>193</v>
      </c>
    </row>
    <row r="278" spans="1:10">
      <c r="A278" t="s">
        <v>152</v>
      </c>
      <c r="B278" t="s">
        <v>142</v>
      </c>
      <c r="C278" t="s">
        <v>149</v>
      </c>
      <c r="D278" t="s">
        <v>143</v>
      </c>
      <c r="E278">
        <v>53</v>
      </c>
      <c r="F278" t="s">
        <v>55</v>
      </c>
      <c r="G278" s="100" t="s">
        <v>185</v>
      </c>
      <c r="H278" t="s">
        <v>144</v>
      </c>
      <c r="I278">
        <v>195</v>
      </c>
      <c r="J278">
        <f t="shared" si="5"/>
        <v>195</v>
      </c>
    </row>
    <row r="279" spans="1:10">
      <c r="A279" t="s">
        <v>152</v>
      </c>
      <c r="B279" t="s">
        <v>142</v>
      </c>
      <c r="C279" t="s">
        <v>149</v>
      </c>
      <c r="D279" t="s">
        <v>143</v>
      </c>
      <c r="E279">
        <v>54</v>
      </c>
      <c r="F279" t="s">
        <v>56</v>
      </c>
      <c r="G279" s="100" t="s">
        <v>179</v>
      </c>
      <c r="H279" t="s">
        <v>144</v>
      </c>
      <c r="I279">
        <v>101</v>
      </c>
      <c r="J279">
        <f t="shared" si="5"/>
        <v>101</v>
      </c>
    </row>
    <row r="280" spans="1:10">
      <c r="A280" t="s">
        <v>152</v>
      </c>
      <c r="B280" t="s">
        <v>142</v>
      </c>
      <c r="C280" t="s">
        <v>149</v>
      </c>
      <c r="D280" t="s">
        <v>143</v>
      </c>
      <c r="E280">
        <v>54</v>
      </c>
      <c r="F280" t="s">
        <v>56</v>
      </c>
      <c r="G280" s="100" t="s">
        <v>180</v>
      </c>
      <c r="H280" t="s">
        <v>144</v>
      </c>
      <c r="I280">
        <v>130</v>
      </c>
      <c r="J280">
        <f t="shared" si="5"/>
        <v>130</v>
      </c>
    </row>
    <row r="281" spans="1:10">
      <c r="A281" t="s">
        <v>152</v>
      </c>
      <c r="B281" t="s">
        <v>142</v>
      </c>
      <c r="C281" t="s">
        <v>149</v>
      </c>
      <c r="D281" t="s">
        <v>143</v>
      </c>
      <c r="E281">
        <v>54</v>
      </c>
      <c r="F281" t="s">
        <v>56</v>
      </c>
      <c r="G281" s="100" t="s">
        <v>181</v>
      </c>
      <c r="H281" t="s">
        <v>144</v>
      </c>
      <c r="I281">
        <v>137</v>
      </c>
      <c r="J281">
        <f t="shared" si="5"/>
        <v>137</v>
      </c>
    </row>
    <row r="282" spans="1:10">
      <c r="A282" t="s">
        <v>152</v>
      </c>
      <c r="B282" t="s">
        <v>142</v>
      </c>
      <c r="C282" t="s">
        <v>149</v>
      </c>
      <c r="D282" t="s">
        <v>143</v>
      </c>
      <c r="E282">
        <v>54</v>
      </c>
      <c r="F282" t="s">
        <v>56</v>
      </c>
      <c r="G282" s="100" t="s">
        <v>182</v>
      </c>
      <c r="H282" t="s">
        <v>144</v>
      </c>
      <c r="I282">
        <v>119</v>
      </c>
      <c r="J282">
        <f t="shared" si="5"/>
        <v>119</v>
      </c>
    </row>
    <row r="283" spans="1:10">
      <c r="A283" t="s">
        <v>152</v>
      </c>
      <c r="B283" t="s">
        <v>142</v>
      </c>
      <c r="C283" t="s">
        <v>149</v>
      </c>
      <c r="D283" t="s">
        <v>143</v>
      </c>
      <c r="E283">
        <v>54</v>
      </c>
      <c r="F283" t="s">
        <v>56</v>
      </c>
      <c r="G283" s="100" t="s">
        <v>183</v>
      </c>
      <c r="H283" t="s">
        <v>144</v>
      </c>
      <c r="I283">
        <v>125</v>
      </c>
      <c r="J283">
        <f t="shared" si="5"/>
        <v>125</v>
      </c>
    </row>
    <row r="284" spans="1:10">
      <c r="A284" t="s">
        <v>152</v>
      </c>
      <c r="B284" t="s">
        <v>142</v>
      </c>
      <c r="C284" t="s">
        <v>149</v>
      </c>
      <c r="D284" t="s">
        <v>143</v>
      </c>
      <c r="E284">
        <v>54</v>
      </c>
      <c r="F284" t="s">
        <v>56</v>
      </c>
      <c r="G284" s="100" t="s">
        <v>184</v>
      </c>
      <c r="H284" t="s">
        <v>144</v>
      </c>
      <c r="I284">
        <v>139</v>
      </c>
      <c r="J284">
        <f t="shared" si="5"/>
        <v>139</v>
      </c>
    </row>
    <row r="285" spans="1:10">
      <c r="A285" t="s">
        <v>152</v>
      </c>
      <c r="B285" t="s">
        <v>142</v>
      </c>
      <c r="C285" t="s">
        <v>149</v>
      </c>
      <c r="D285" t="s">
        <v>143</v>
      </c>
      <c r="E285">
        <v>54</v>
      </c>
      <c r="F285" t="s">
        <v>56</v>
      </c>
      <c r="G285" s="100" t="s">
        <v>185</v>
      </c>
      <c r="H285" t="s">
        <v>144</v>
      </c>
      <c r="I285">
        <v>145</v>
      </c>
      <c r="J285">
        <f t="shared" si="5"/>
        <v>145</v>
      </c>
    </row>
    <row r="286" spans="1:10">
      <c r="A286" t="s">
        <v>152</v>
      </c>
      <c r="B286" t="s">
        <v>142</v>
      </c>
      <c r="C286" t="s">
        <v>149</v>
      </c>
      <c r="D286" t="s">
        <v>143</v>
      </c>
      <c r="E286">
        <v>57</v>
      </c>
      <c r="F286" t="s">
        <v>57</v>
      </c>
      <c r="G286" s="100" t="s">
        <v>179</v>
      </c>
      <c r="H286" t="s">
        <v>144</v>
      </c>
      <c r="I286">
        <v>840</v>
      </c>
      <c r="J286">
        <f t="shared" si="5"/>
        <v>840</v>
      </c>
    </row>
    <row r="287" spans="1:10">
      <c r="A287" t="s">
        <v>152</v>
      </c>
      <c r="B287" t="s">
        <v>142</v>
      </c>
      <c r="C287" t="s">
        <v>149</v>
      </c>
      <c r="D287" t="s">
        <v>143</v>
      </c>
      <c r="E287">
        <v>57</v>
      </c>
      <c r="F287" t="s">
        <v>57</v>
      </c>
      <c r="G287" s="100" t="s">
        <v>180</v>
      </c>
      <c r="H287" t="s">
        <v>144</v>
      </c>
      <c r="I287">
        <v>883</v>
      </c>
      <c r="J287">
        <f t="shared" si="5"/>
        <v>883</v>
      </c>
    </row>
    <row r="288" spans="1:10">
      <c r="A288" t="s">
        <v>152</v>
      </c>
      <c r="B288" t="s">
        <v>142</v>
      </c>
      <c r="C288" t="s">
        <v>149</v>
      </c>
      <c r="D288" t="s">
        <v>143</v>
      </c>
      <c r="E288">
        <v>57</v>
      </c>
      <c r="F288" t="s">
        <v>57</v>
      </c>
      <c r="G288" s="100" t="s">
        <v>181</v>
      </c>
      <c r="H288" t="s">
        <v>144</v>
      </c>
      <c r="I288">
        <v>878</v>
      </c>
      <c r="J288">
        <f t="shared" si="5"/>
        <v>878</v>
      </c>
    </row>
    <row r="289" spans="1:10">
      <c r="A289" t="s">
        <v>152</v>
      </c>
      <c r="B289" t="s">
        <v>142</v>
      </c>
      <c r="C289" t="s">
        <v>149</v>
      </c>
      <c r="D289" t="s">
        <v>143</v>
      </c>
      <c r="E289">
        <v>57</v>
      </c>
      <c r="F289" t="s">
        <v>57</v>
      </c>
      <c r="G289" s="100" t="s">
        <v>182</v>
      </c>
      <c r="H289" t="s">
        <v>144</v>
      </c>
      <c r="I289">
        <v>974</v>
      </c>
      <c r="J289">
        <f t="shared" si="5"/>
        <v>974</v>
      </c>
    </row>
    <row r="290" spans="1:10">
      <c r="A290" t="s">
        <v>152</v>
      </c>
      <c r="B290" t="s">
        <v>142</v>
      </c>
      <c r="C290" t="s">
        <v>149</v>
      </c>
      <c r="D290" t="s">
        <v>143</v>
      </c>
      <c r="E290">
        <v>57</v>
      </c>
      <c r="F290" t="s">
        <v>57</v>
      </c>
      <c r="G290" s="100" t="s">
        <v>183</v>
      </c>
      <c r="H290" t="s">
        <v>144</v>
      </c>
      <c r="I290">
        <v>950</v>
      </c>
      <c r="J290">
        <f t="shared" si="5"/>
        <v>950</v>
      </c>
    </row>
    <row r="291" spans="1:10">
      <c r="A291" t="s">
        <v>152</v>
      </c>
      <c r="B291" t="s">
        <v>142</v>
      </c>
      <c r="C291" t="s">
        <v>149</v>
      </c>
      <c r="D291" t="s">
        <v>143</v>
      </c>
      <c r="E291">
        <v>57</v>
      </c>
      <c r="F291" t="s">
        <v>57</v>
      </c>
      <c r="G291" s="100" t="s">
        <v>184</v>
      </c>
      <c r="H291" t="s">
        <v>144</v>
      </c>
      <c r="I291">
        <v>964</v>
      </c>
      <c r="J291">
        <f t="shared" si="5"/>
        <v>964</v>
      </c>
    </row>
    <row r="292" spans="1:10">
      <c r="A292" t="s">
        <v>152</v>
      </c>
      <c r="B292" t="s">
        <v>142</v>
      </c>
      <c r="C292" t="s">
        <v>149</v>
      </c>
      <c r="D292" t="s">
        <v>143</v>
      </c>
      <c r="E292">
        <v>57</v>
      </c>
      <c r="F292" t="s">
        <v>57</v>
      </c>
      <c r="G292" s="100" t="s">
        <v>185</v>
      </c>
      <c r="H292" t="s">
        <v>144</v>
      </c>
      <c r="I292">
        <v>979</v>
      </c>
      <c r="J292">
        <f t="shared" si="5"/>
        <v>979</v>
      </c>
    </row>
    <row r="293" spans="1:10">
      <c r="A293" t="s">
        <v>152</v>
      </c>
      <c r="B293" t="s">
        <v>142</v>
      </c>
      <c r="C293" t="s">
        <v>149</v>
      </c>
      <c r="D293" t="s">
        <v>143</v>
      </c>
      <c r="E293">
        <v>58</v>
      </c>
      <c r="F293" t="s">
        <v>58</v>
      </c>
      <c r="G293" s="100" t="s">
        <v>179</v>
      </c>
      <c r="H293" t="s">
        <v>144</v>
      </c>
      <c r="I293">
        <v>111</v>
      </c>
      <c r="J293">
        <f t="shared" si="5"/>
        <v>111</v>
      </c>
    </row>
    <row r="294" spans="1:10">
      <c r="A294" t="s">
        <v>152</v>
      </c>
      <c r="B294" t="s">
        <v>142</v>
      </c>
      <c r="C294" t="s">
        <v>149</v>
      </c>
      <c r="D294" t="s">
        <v>143</v>
      </c>
      <c r="E294">
        <v>58</v>
      </c>
      <c r="F294" t="s">
        <v>58</v>
      </c>
      <c r="G294" s="100" t="s">
        <v>180</v>
      </c>
      <c r="H294" t="s">
        <v>144</v>
      </c>
      <c r="I294">
        <v>125</v>
      </c>
      <c r="J294">
        <f t="shared" si="5"/>
        <v>125</v>
      </c>
    </row>
    <row r="295" spans="1:10">
      <c r="A295" t="s">
        <v>152</v>
      </c>
      <c r="B295" t="s">
        <v>142</v>
      </c>
      <c r="C295" t="s">
        <v>149</v>
      </c>
      <c r="D295" t="s">
        <v>143</v>
      </c>
      <c r="E295">
        <v>58</v>
      </c>
      <c r="F295" t="s">
        <v>58</v>
      </c>
      <c r="G295" s="100" t="s">
        <v>181</v>
      </c>
      <c r="H295" t="s">
        <v>144</v>
      </c>
      <c r="I295">
        <v>119</v>
      </c>
      <c r="J295">
        <f t="shared" si="5"/>
        <v>119</v>
      </c>
    </row>
    <row r="296" spans="1:10">
      <c r="A296" t="s">
        <v>152</v>
      </c>
      <c r="B296" t="s">
        <v>142</v>
      </c>
      <c r="C296" t="s">
        <v>149</v>
      </c>
      <c r="D296" t="s">
        <v>143</v>
      </c>
      <c r="E296">
        <v>58</v>
      </c>
      <c r="F296" t="s">
        <v>58</v>
      </c>
      <c r="G296" s="100" t="s">
        <v>182</v>
      </c>
      <c r="H296" t="s">
        <v>144</v>
      </c>
      <c r="I296">
        <v>136</v>
      </c>
      <c r="J296">
        <f t="shared" si="5"/>
        <v>136</v>
      </c>
    </row>
    <row r="297" spans="1:10">
      <c r="A297" t="s">
        <v>152</v>
      </c>
      <c r="B297" t="s">
        <v>142</v>
      </c>
      <c r="C297" t="s">
        <v>149</v>
      </c>
      <c r="D297" t="s">
        <v>143</v>
      </c>
      <c r="E297">
        <v>58</v>
      </c>
      <c r="F297" t="s">
        <v>58</v>
      </c>
      <c r="G297" s="100" t="s">
        <v>183</v>
      </c>
      <c r="H297" t="s">
        <v>144</v>
      </c>
      <c r="I297">
        <v>130</v>
      </c>
      <c r="J297">
        <f t="shared" si="5"/>
        <v>130</v>
      </c>
    </row>
    <row r="298" spans="1:10">
      <c r="A298" t="s">
        <v>152</v>
      </c>
      <c r="B298" t="s">
        <v>142</v>
      </c>
      <c r="C298" t="s">
        <v>149</v>
      </c>
      <c r="D298" t="s">
        <v>143</v>
      </c>
      <c r="E298">
        <v>58</v>
      </c>
      <c r="F298" t="s">
        <v>58</v>
      </c>
      <c r="G298" s="100" t="s">
        <v>184</v>
      </c>
      <c r="H298" t="s">
        <v>144</v>
      </c>
      <c r="I298">
        <v>157</v>
      </c>
      <c r="J298">
        <f t="shared" si="5"/>
        <v>157</v>
      </c>
    </row>
    <row r="299" spans="1:10">
      <c r="A299" t="s">
        <v>152</v>
      </c>
      <c r="B299" t="s">
        <v>142</v>
      </c>
      <c r="C299" t="s">
        <v>149</v>
      </c>
      <c r="D299" t="s">
        <v>143</v>
      </c>
      <c r="E299">
        <v>58</v>
      </c>
      <c r="F299" t="s">
        <v>58</v>
      </c>
      <c r="G299" s="100" t="s">
        <v>185</v>
      </c>
      <c r="H299" t="s">
        <v>144</v>
      </c>
      <c r="I299">
        <v>164</v>
      </c>
      <c r="J299">
        <f t="shared" si="5"/>
        <v>164</v>
      </c>
    </row>
    <row r="300" spans="1:10">
      <c r="A300" t="s">
        <v>152</v>
      </c>
      <c r="B300" t="s">
        <v>142</v>
      </c>
      <c r="C300" t="s">
        <v>149</v>
      </c>
      <c r="D300" t="s">
        <v>143</v>
      </c>
      <c r="E300">
        <v>59</v>
      </c>
      <c r="F300" t="s">
        <v>59</v>
      </c>
      <c r="G300" s="100" t="s">
        <v>179</v>
      </c>
      <c r="H300" t="s">
        <v>144</v>
      </c>
      <c r="I300">
        <v>227</v>
      </c>
      <c r="J300">
        <f t="shared" si="5"/>
        <v>227</v>
      </c>
    </row>
    <row r="301" spans="1:10">
      <c r="A301" t="s">
        <v>152</v>
      </c>
      <c r="B301" t="s">
        <v>142</v>
      </c>
      <c r="C301" t="s">
        <v>149</v>
      </c>
      <c r="D301" t="s">
        <v>143</v>
      </c>
      <c r="E301">
        <v>59</v>
      </c>
      <c r="F301" t="s">
        <v>59</v>
      </c>
      <c r="G301" s="100" t="s">
        <v>180</v>
      </c>
      <c r="H301" t="s">
        <v>144</v>
      </c>
      <c r="I301">
        <v>264</v>
      </c>
      <c r="J301">
        <f t="shared" si="5"/>
        <v>264</v>
      </c>
    </row>
    <row r="302" spans="1:10">
      <c r="A302" t="s">
        <v>152</v>
      </c>
      <c r="B302" t="s">
        <v>142</v>
      </c>
      <c r="C302" t="s">
        <v>149</v>
      </c>
      <c r="D302" t="s">
        <v>143</v>
      </c>
      <c r="E302">
        <v>59</v>
      </c>
      <c r="F302" t="s">
        <v>59</v>
      </c>
      <c r="G302" s="100" t="s">
        <v>181</v>
      </c>
      <c r="H302" t="s">
        <v>144</v>
      </c>
      <c r="I302">
        <v>291</v>
      </c>
      <c r="J302">
        <f t="shared" si="5"/>
        <v>291</v>
      </c>
    </row>
    <row r="303" spans="1:10">
      <c r="A303" t="s">
        <v>152</v>
      </c>
      <c r="B303" t="s">
        <v>142</v>
      </c>
      <c r="C303" t="s">
        <v>149</v>
      </c>
      <c r="D303" t="s">
        <v>143</v>
      </c>
      <c r="E303">
        <v>59</v>
      </c>
      <c r="F303" t="s">
        <v>59</v>
      </c>
      <c r="G303" s="100" t="s">
        <v>182</v>
      </c>
      <c r="H303" t="s">
        <v>144</v>
      </c>
      <c r="I303">
        <v>281</v>
      </c>
      <c r="J303">
        <f t="shared" si="5"/>
        <v>281</v>
      </c>
    </row>
    <row r="304" spans="1:10">
      <c r="A304" t="s">
        <v>152</v>
      </c>
      <c r="B304" t="s">
        <v>142</v>
      </c>
      <c r="C304" t="s">
        <v>149</v>
      </c>
      <c r="D304" t="s">
        <v>143</v>
      </c>
      <c r="E304">
        <v>59</v>
      </c>
      <c r="F304" t="s">
        <v>59</v>
      </c>
      <c r="G304" s="100" t="s">
        <v>183</v>
      </c>
      <c r="H304" t="s">
        <v>144</v>
      </c>
      <c r="I304">
        <v>287</v>
      </c>
      <c r="J304">
        <f t="shared" si="5"/>
        <v>287</v>
      </c>
    </row>
    <row r="305" spans="1:10">
      <c r="A305" t="s">
        <v>152</v>
      </c>
      <c r="B305" t="s">
        <v>142</v>
      </c>
      <c r="C305" t="s">
        <v>149</v>
      </c>
      <c r="D305" t="s">
        <v>143</v>
      </c>
      <c r="E305">
        <v>59</v>
      </c>
      <c r="F305" t="s">
        <v>59</v>
      </c>
      <c r="G305" s="100" t="s">
        <v>184</v>
      </c>
      <c r="H305" t="s">
        <v>144</v>
      </c>
      <c r="I305">
        <v>285</v>
      </c>
      <c r="J305">
        <f t="shared" si="5"/>
        <v>285</v>
      </c>
    </row>
    <row r="306" spans="1:10">
      <c r="A306" t="s">
        <v>152</v>
      </c>
      <c r="B306" t="s">
        <v>142</v>
      </c>
      <c r="C306" t="s">
        <v>149</v>
      </c>
      <c r="D306" t="s">
        <v>143</v>
      </c>
      <c r="E306">
        <v>59</v>
      </c>
      <c r="F306" t="s">
        <v>59</v>
      </c>
      <c r="G306" s="100" t="s">
        <v>185</v>
      </c>
      <c r="H306" t="s">
        <v>144</v>
      </c>
      <c r="I306">
        <v>317</v>
      </c>
      <c r="J306">
        <f t="shared" si="5"/>
        <v>317</v>
      </c>
    </row>
    <row r="307" spans="1:10">
      <c r="A307" t="s">
        <v>152</v>
      </c>
      <c r="B307" t="s">
        <v>142</v>
      </c>
      <c r="C307" t="s">
        <v>149</v>
      </c>
      <c r="D307" t="s">
        <v>143</v>
      </c>
      <c r="E307">
        <v>60</v>
      </c>
      <c r="F307" t="s">
        <v>60</v>
      </c>
      <c r="G307" s="100" t="s">
        <v>179</v>
      </c>
      <c r="H307" t="s">
        <v>144</v>
      </c>
      <c r="I307">
        <v>456</v>
      </c>
      <c r="J307">
        <f t="shared" si="5"/>
        <v>456</v>
      </c>
    </row>
    <row r="308" spans="1:10">
      <c r="A308" t="s">
        <v>152</v>
      </c>
      <c r="B308" t="s">
        <v>142</v>
      </c>
      <c r="C308" t="s">
        <v>149</v>
      </c>
      <c r="D308" t="s">
        <v>143</v>
      </c>
      <c r="E308">
        <v>60</v>
      </c>
      <c r="F308" t="s">
        <v>60</v>
      </c>
      <c r="G308" s="100" t="s">
        <v>180</v>
      </c>
      <c r="H308" t="s">
        <v>144</v>
      </c>
      <c r="I308">
        <v>478</v>
      </c>
      <c r="J308">
        <f t="shared" si="5"/>
        <v>478</v>
      </c>
    </row>
    <row r="309" spans="1:10">
      <c r="A309" t="s">
        <v>152</v>
      </c>
      <c r="B309" t="s">
        <v>142</v>
      </c>
      <c r="C309" t="s">
        <v>149</v>
      </c>
      <c r="D309" t="s">
        <v>143</v>
      </c>
      <c r="E309">
        <v>60</v>
      </c>
      <c r="F309" t="s">
        <v>60</v>
      </c>
      <c r="G309" s="100" t="s">
        <v>181</v>
      </c>
      <c r="H309" t="s">
        <v>144</v>
      </c>
      <c r="I309">
        <v>497</v>
      </c>
      <c r="J309">
        <f t="shared" si="5"/>
        <v>497</v>
      </c>
    </row>
    <row r="310" spans="1:10">
      <c r="A310" t="s">
        <v>152</v>
      </c>
      <c r="B310" t="s">
        <v>142</v>
      </c>
      <c r="C310" t="s">
        <v>149</v>
      </c>
      <c r="D310" t="s">
        <v>143</v>
      </c>
      <c r="E310">
        <v>60</v>
      </c>
      <c r="F310" t="s">
        <v>60</v>
      </c>
      <c r="G310" s="100" t="s">
        <v>182</v>
      </c>
      <c r="H310" t="s">
        <v>144</v>
      </c>
      <c r="I310">
        <v>468</v>
      </c>
      <c r="J310">
        <f t="shared" si="5"/>
        <v>468</v>
      </c>
    </row>
    <row r="311" spans="1:10">
      <c r="A311" t="s">
        <v>152</v>
      </c>
      <c r="B311" t="s">
        <v>142</v>
      </c>
      <c r="C311" t="s">
        <v>149</v>
      </c>
      <c r="D311" t="s">
        <v>143</v>
      </c>
      <c r="E311">
        <v>60</v>
      </c>
      <c r="F311" t="s">
        <v>60</v>
      </c>
      <c r="G311" s="100" t="s">
        <v>183</v>
      </c>
      <c r="H311" t="s">
        <v>144</v>
      </c>
      <c r="I311">
        <v>455</v>
      </c>
      <c r="J311">
        <f t="shared" si="5"/>
        <v>455</v>
      </c>
    </row>
    <row r="312" spans="1:10">
      <c r="A312" t="s">
        <v>152</v>
      </c>
      <c r="B312" t="s">
        <v>142</v>
      </c>
      <c r="C312" t="s">
        <v>149</v>
      </c>
      <c r="D312" t="s">
        <v>143</v>
      </c>
      <c r="E312">
        <v>60</v>
      </c>
      <c r="F312" t="s">
        <v>60</v>
      </c>
      <c r="G312" s="100" t="s">
        <v>184</v>
      </c>
      <c r="H312" t="s">
        <v>144</v>
      </c>
      <c r="I312">
        <v>437</v>
      </c>
      <c r="J312">
        <f t="shared" si="5"/>
        <v>437</v>
      </c>
    </row>
    <row r="313" spans="1:10">
      <c r="A313" t="s">
        <v>152</v>
      </c>
      <c r="B313" t="s">
        <v>142</v>
      </c>
      <c r="C313" t="s">
        <v>149</v>
      </c>
      <c r="D313" t="s">
        <v>143</v>
      </c>
      <c r="E313">
        <v>60</v>
      </c>
      <c r="F313" t="s">
        <v>60</v>
      </c>
      <c r="G313" s="100" t="s">
        <v>185</v>
      </c>
      <c r="H313" t="s">
        <v>144</v>
      </c>
      <c r="I313">
        <v>465</v>
      </c>
      <c r="J313">
        <f t="shared" si="5"/>
        <v>465</v>
      </c>
    </row>
    <row r="314" spans="1:10">
      <c r="A314" t="s">
        <v>152</v>
      </c>
      <c r="B314" t="s">
        <v>142</v>
      </c>
      <c r="C314" t="s">
        <v>149</v>
      </c>
      <c r="D314" t="s">
        <v>143</v>
      </c>
      <c r="E314">
        <v>61</v>
      </c>
      <c r="F314" t="s">
        <v>61</v>
      </c>
      <c r="G314" s="100" t="s">
        <v>179</v>
      </c>
      <c r="H314" t="s">
        <v>144</v>
      </c>
      <c r="I314">
        <v>1409</v>
      </c>
      <c r="J314">
        <f t="shared" si="5"/>
        <v>1409</v>
      </c>
    </row>
    <row r="315" spans="1:10">
      <c r="A315" t="s">
        <v>152</v>
      </c>
      <c r="B315" t="s">
        <v>142</v>
      </c>
      <c r="C315" t="s">
        <v>149</v>
      </c>
      <c r="D315" t="s">
        <v>143</v>
      </c>
      <c r="E315">
        <v>61</v>
      </c>
      <c r="F315" t="s">
        <v>61</v>
      </c>
      <c r="G315" s="100" t="s">
        <v>180</v>
      </c>
      <c r="H315" t="s">
        <v>144</v>
      </c>
      <c r="I315">
        <v>1466</v>
      </c>
      <c r="J315">
        <f t="shared" si="5"/>
        <v>1466</v>
      </c>
    </row>
    <row r="316" spans="1:10">
      <c r="A316" t="s">
        <v>152</v>
      </c>
      <c r="B316" t="s">
        <v>142</v>
      </c>
      <c r="C316" t="s">
        <v>149</v>
      </c>
      <c r="D316" t="s">
        <v>143</v>
      </c>
      <c r="E316">
        <v>61</v>
      </c>
      <c r="F316" t="s">
        <v>61</v>
      </c>
      <c r="G316" s="100" t="s">
        <v>181</v>
      </c>
      <c r="H316" t="s">
        <v>144</v>
      </c>
      <c r="I316">
        <v>1532</v>
      </c>
      <c r="J316">
        <f t="shared" si="5"/>
        <v>1532</v>
      </c>
    </row>
    <row r="317" spans="1:10">
      <c r="A317" t="s">
        <v>152</v>
      </c>
      <c r="B317" t="s">
        <v>142</v>
      </c>
      <c r="C317" t="s">
        <v>149</v>
      </c>
      <c r="D317" t="s">
        <v>143</v>
      </c>
      <c r="E317">
        <v>61</v>
      </c>
      <c r="F317" t="s">
        <v>61</v>
      </c>
      <c r="G317" s="100" t="s">
        <v>182</v>
      </c>
      <c r="H317" t="s">
        <v>144</v>
      </c>
      <c r="I317">
        <v>1602</v>
      </c>
      <c r="J317">
        <f t="shared" si="5"/>
        <v>1602</v>
      </c>
    </row>
    <row r="318" spans="1:10">
      <c r="A318" t="s">
        <v>152</v>
      </c>
      <c r="B318" t="s">
        <v>142</v>
      </c>
      <c r="C318" t="s">
        <v>149</v>
      </c>
      <c r="D318" t="s">
        <v>143</v>
      </c>
      <c r="E318">
        <v>61</v>
      </c>
      <c r="F318" t="s">
        <v>61</v>
      </c>
      <c r="G318" s="100" t="s">
        <v>183</v>
      </c>
      <c r="H318" t="s">
        <v>144</v>
      </c>
      <c r="I318">
        <v>1639</v>
      </c>
      <c r="J318">
        <f t="shared" ref="J318:J381" si="6">IF(I318="Msk",8,I318)</f>
        <v>1639</v>
      </c>
    </row>
    <row r="319" spans="1:10">
      <c r="A319" t="s">
        <v>152</v>
      </c>
      <c r="B319" t="s">
        <v>142</v>
      </c>
      <c r="C319" t="s">
        <v>149</v>
      </c>
      <c r="D319" t="s">
        <v>143</v>
      </c>
      <c r="E319">
        <v>61</v>
      </c>
      <c r="F319" t="s">
        <v>61</v>
      </c>
      <c r="G319" s="100" t="s">
        <v>184</v>
      </c>
      <c r="H319" t="s">
        <v>144</v>
      </c>
      <c r="I319">
        <v>1568</v>
      </c>
      <c r="J319">
        <f t="shared" si="6"/>
        <v>1568</v>
      </c>
    </row>
    <row r="320" spans="1:10">
      <c r="A320" t="s">
        <v>152</v>
      </c>
      <c r="B320" t="s">
        <v>142</v>
      </c>
      <c r="C320" t="s">
        <v>149</v>
      </c>
      <c r="D320" t="s">
        <v>143</v>
      </c>
      <c r="E320">
        <v>61</v>
      </c>
      <c r="F320" t="s">
        <v>61</v>
      </c>
      <c r="G320" s="100" t="s">
        <v>185</v>
      </c>
      <c r="H320" t="s">
        <v>144</v>
      </c>
      <c r="I320">
        <v>1600</v>
      </c>
      <c r="J320">
        <f t="shared" si="6"/>
        <v>1600</v>
      </c>
    </row>
    <row r="321" spans="1:10">
      <c r="A321" t="s">
        <v>152</v>
      </c>
      <c r="B321" t="s">
        <v>142</v>
      </c>
      <c r="C321" t="s">
        <v>149</v>
      </c>
      <c r="D321" t="s">
        <v>143</v>
      </c>
      <c r="E321">
        <v>62</v>
      </c>
      <c r="F321" t="s">
        <v>62</v>
      </c>
      <c r="G321" s="100" t="s">
        <v>179</v>
      </c>
      <c r="H321" t="s">
        <v>144</v>
      </c>
      <c r="I321">
        <v>968</v>
      </c>
      <c r="J321">
        <f t="shared" si="6"/>
        <v>968</v>
      </c>
    </row>
    <row r="322" spans="1:10">
      <c r="A322" t="s">
        <v>152</v>
      </c>
      <c r="B322" t="s">
        <v>142</v>
      </c>
      <c r="C322" t="s">
        <v>149</v>
      </c>
      <c r="D322" t="s">
        <v>143</v>
      </c>
      <c r="E322">
        <v>62</v>
      </c>
      <c r="F322" t="s">
        <v>62</v>
      </c>
      <c r="G322" s="100" t="s">
        <v>180</v>
      </c>
      <c r="H322" t="s">
        <v>144</v>
      </c>
      <c r="I322">
        <v>986</v>
      </c>
      <c r="J322">
        <f t="shared" si="6"/>
        <v>986</v>
      </c>
    </row>
    <row r="323" spans="1:10">
      <c r="A323" t="s">
        <v>152</v>
      </c>
      <c r="B323" t="s">
        <v>142</v>
      </c>
      <c r="C323" t="s">
        <v>149</v>
      </c>
      <c r="D323" t="s">
        <v>143</v>
      </c>
      <c r="E323">
        <v>62</v>
      </c>
      <c r="F323" t="s">
        <v>62</v>
      </c>
      <c r="G323" s="100" t="s">
        <v>181</v>
      </c>
      <c r="H323" t="s">
        <v>144</v>
      </c>
      <c r="I323">
        <v>1058</v>
      </c>
      <c r="J323">
        <f t="shared" si="6"/>
        <v>1058</v>
      </c>
    </row>
    <row r="324" spans="1:10">
      <c r="A324" t="s">
        <v>152</v>
      </c>
      <c r="B324" t="s">
        <v>142</v>
      </c>
      <c r="C324" t="s">
        <v>149</v>
      </c>
      <c r="D324" t="s">
        <v>143</v>
      </c>
      <c r="E324">
        <v>62</v>
      </c>
      <c r="F324" t="s">
        <v>62</v>
      </c>
      <c r="G324" s="100" t="s">
        <v>182</v>
      </c>
      <c r="H324" t="s">
        <v>144</v>
      </c>
      <c r="I324">
        <v>1086</v>
      </c>
      <c r="J324">
        <f t="shared" si="6"/>
        <v>1086</v>
      </c>
    </row>
    <row r="325" spans="1:10">
      <c r="A325" t="s">
        <v>152</v>
      </c>
      <c r="B325" t="s">
        <v>142</v>
      </c>
      <c r="C325" t="s">
        <v>149</v>
      </c>
      <c r="D325" t="s">
        <v>143</v>
      </c>
      <c r="E325">
        <v>62</v>
      </c>
      <c r="F325" t="s">
        <v>62</v>
      </c>
      <c r="G325" s="100" t="s">
        <v>183</v>
      </c>
      <c r="H325" t="s">
        <v>144</v>
      </c>
      <c r="I325">
        <v>1049</v>
      </c>
      <c r="J325">
        <f t="shared" si="6"/>
        <v>1049</v>
      </c>
    </row>
    <row r="326" spans="1:10">
      <c r="A326" t="s">
        <v>152</v>
      </c>
      <c r="B326" t="s">
        <v>142</v>
      </c>
      <c r="C326" t="s">
        <v>149</v>
      </c>
      <c r="D326" t="s">
        <v>143</v>
      </c>
      <c r="E326">
        <v>62</v>
      </c>
      <c r="F326" t="s">
        <v>62</v>
      </c>
      <c r="G326" s="100" t="s">
        <v>184</v>
      </c>
      <c r="H326" t="s">
        <v>144</v>
      </c>
      <c r="I326">
        <v>1032</v>
      </c>
      <c r="J326">
        <f t="shared" si="6"/>
        <v>1032</v>
      </c>
    </row>
    <row r="327" spans="1:10">
      <c r="A327" t="s">
        <v>152</v>
      </c>
      <c r="B327" t="s">
        <v>142</v>
      </c>
      <c r="C327" t="s">
        <v>149</v>
      </c>
      <c r="D327" t="s">
        <v>143</v>
      </c>
      <c r="E327">
        <v>62</v>
      </c>
      <c r="F327" t="s">
        <v>62</v>
      </c>
      <c r="G327" s="100" t="s">
        <v>185</v>
      </c>
      <c r="H327" t="s">
        <v>144</v>
      </c>
      <c r="I327">
        <v>1035</v>
      </c>
      <c r="J327">
        <f t="shared" si="6"/>
        <v>1035</v>
      </c>
    </row>
    <row r="328" spans="1:10">
      <c r="A328" t="s">
        <v>152</v>
      </c>
      <c r="B328" t="s">
        <v>142</v>
      </c>
      <c r="C328" t="s">
        <v>149</v>
      </c>
      <c r="D328" t="s">
        <v>143</v>
      </c>
      <c r="E328">
        <v>63</v>
      </c>
      <c r="F328" t="s">
        <v>63</v>
      </c>
      <c r="G328" s="100" t="s">
        <v>179</v>
      </c>
      <c r="H328" t="s">
        <v>144</v>
      </c>
      <c r="I328">
        <v>469</v>
      </c>
      <c r="J328">
        <f t="shared" si="6"/>
        <v>469</v>
      </c>
    </row>
    <row r="329" spans="1:10">
      <c r="A329" t="s">
        <v>152</v>
      </c>
      <c r="B329" t="s">
        <v>142</v>
      </c>
      <c r="C329" t="s">
        <v>149</v>
      </c>
      <c r="D329" t="s">
        <v>143</v>
      </c>
      <c r="E329">
        <v>63</v>
      </c>
      <c r="F329" t="s">
        <v>63</v>
      </c>
      <c r="G329" s="100" t="s">
        <v>180</v>
      </c>
      <c r="H329" t="s">
        <v>144</v>
      </c>
      <c r="I329">
        <v>470</v>
      </c>
      <c r="J329">
        <f t="shared" si="6"/>
        <v>470</v>
      </c>
    </row>
    <row r="330" spans="1:10">
      <c r="A330" t="s">
        <v>152</v>
      </c>
      <c r="B330" t="s">
        <v>142</v>
      </c>
      <c r="C330" t="s">
        <v>149</v>
      </c>
      <c r="D330" t="s">
        <v>143</v>
      </c>
      <c r="E330">
        <v>63</v>
      </c>
      <c r="F330" t="s">
        <v>63</v>
      </c>
      <c r="G330" s="100" t="s">
        <v>181</v>
      </c>
      <c r="H330" t="s">
        <v>144</v>
      </c>
      <c r="I330">
        <v>486</v>
      </c>
      <c r="J330">
        <f t="shared" si="6"/>
        <v>486</v>
      </c>
    </row>
    <row r="331" spans="1:10">
      <c r="A331" t="s">
        <v>152</v>
      </c>
      <c r="B331" t="s">
        <v>142</v>
      </c>
      <c r="C331" t="s">
        <v>149</v>
      </c>
      <c r="D331" t="s">
        <v>143</v>
      </c>
      <c r="E331">
        <v>63</v>
      </c>
      <c r="F331" t="s">
        <v>63</v>
      </c>
      <c r="G331" s="100" t="s">
        <v>182</v>
      </c>
      <c r="H331" t="s">
        <v>144</v>
      </c>
      <c r="I331">
        <v>544</v>
      </c>
      <c r="J331">
        <f t="shared" si="6"/>
        <v>544</v>
      </c>
    </row>
    <row r="332" spans="1:10">
      <c r="A332" t="s">
        <v>152</v>
      </c>
      <c r="B332" t="s">
        <v>142</v>
      </c>
      <c r="C332" t="s">
        <v>149</v>
      </c>
      <c r="D332" t="s">
        <v>143</v>
      </c>
      <c r="E332">
        <v>63</v>
      </c>
      <c r="F332" t="s">
        <v>63</v>
      </c>
      <c r="G332" s="100" t="s">
        <v>183</v>
      </c>
      <c r="H332" t="s">
        <v>144</v>
      </c>
      <c r="I332">
        <v>544</v>
      </c>
      <c r="J332">
        <f t="shared" si="6"/>
        <v>544</v>
      </c>
    </row>
    <row r="333" spans="1:10">
      <c r="A333" t="s">
        <v>152</v>
      </c>
      <c r="B333" t="s">
        <v>142</v>
      </c>
      <c r="C333" t="s">
        <v>149</v>
      </c>
      <c r="D333" t="s">
        <v>143</v>
      </c>
      <c r="E333">
        <v>63</v>
      </c>
      <c r="F333" t="s">
        <v>63</v>
      </c>
      <c r="G333" s="100" t="s">
        <v>184</v>
      </c>
      <c r="H333" t="s">
        <v>144</v>
      </c>
      <c r="I333">
        <v>568</v>
      </c>
      <c r="J333">
        <f t="shared" si="6"/>
        <v>568</v>
      </c>
    </row>
    <row r="334" spans="1:10">
      <c r="A334" t="s">
        <v>152</v>
      </c>
      <c r="B334" t="s">
        <v>142</v>
      </c>
      <c r="C334" t="s">
        <v>149</v>
      </c>
      <c r="D334" t="s">
        <v>143</v>
      </c>
      <c r="E334">
        <v>63</v>
      </c>
      <c r="F334" t="s">
        <v>63</v>
      </c>
      <c r="G334" s="100" t="s">
        <v>185</v>
      </c>
      <c r="H334" t="s">
        <v>144</v>
      </c>
      <c r="I334">
        <v>575</v>
      </c>
      <c r="J334">
        <f t="shared" si="6"/>
        <v>575</v>
      </c>
    </row>
    <row r="335" spans="1:10">
      <c r="A335" t="s">
        <v>152</v>
      </c>
      <c r="B335" t="s">
        <v>142</v>
      </c>
      <c r="C335" t="s">
        <v>149</v>
      </c>
      <c r="D335" t="s">
        <v>143</v>
      </c>
      <c r="E335">
        <v>64</v>
      </c>
      <c r="F335" t="s">
        <v>64</v>
      </c>
      <c r="G335" s="100" t="s">
        <v>179</v>
      </c>
      <c r="H335" t="s">
        <v>144</v>
      </c>
      <c r="I335" t="s">
        <v>150</v>
      </c>
      <c r="J335">
        <f t="shared" si="6"/>
        <v>8</v>
      </c>
    </row>
    <row r="336" spans="1:10">
      <c r="A336" t="s">
        <v>152</v>
      </c>
      <c r="B336" t="s">
        <v>142</v>
      </c>
      <c r="C336" t="s">
        <v>149</v>
      </c>
      <c r="D336" t="s">
        <v>143</v>
      </c>
      <c r="E336">
        <v>64</v>
      </c>
      <c r="F336" t="s">
        <v>64</v>
      </c>
      <c r="G336" s="100" t="s">
        <v>180</v>
      </c>
      <c r="H336" t="s">
        <v>144</v>
      </c>
      <c r="I336">
        <v>91</v>
      </c>
      <c r="J336">
        <f t="shared" si="6"/>
        <v>91</v>
      </c>
    </row>
    <row r="337" spans="1:10">
      <c r="A337" t="s">
        <v>152</v>
      </c>
      <c r="B337" t="s">
        <v>142</v>
      </c>
      <c r="C337" t="s">
        <v>149</v>
      </c>
      <c r="D337" t="s">
        <v>143</v>
      </c>
      <c r="E337">
        <v>64</v>
      </c>
      <c r="F337" t="s">
        <v>64</v>
      </c>
      <c r="G337" s="100" t="s">
        <v>181</v>
      </c>
      <c r="H337" t="s">
        <v>144</v>
      </c>
      <c r="I337">
        <v>93</v>
      </c>
      <c r="J337">
        <f t="shared" si="6"/>
        <v>93</v>
      </c>
    </row>
    <row r="338" spans="1:10">
      <c r="A338" t="s">
        <v>152</v>
      </c>
      <c r="B338" t="s">
        <v>142</v>
      </c>
      <c r="C338" t="s">
        <v>149</v>
      </c>
      <c r="D338" t="s">
        <v>143</v>
      </c>
      <c r="E338">
        <v>64</v>
      </c>
      <c r="F338" t="s">
        <v>64</v>
      </c>
      <c r="G338" s="100" t="s">
        <v>182</v>
      </c>
      <c r="H338" t="s">
        <v>144</v>
      </c>
      <c r="I338">
        <v>102</v>
      </c>
      <c r="J338">
        <f t="shared" si="6"/>
        <v>102</v>
      </c>
    </row>
    <row r="339" spans="1:10">
      <c r="A339" t="s">
        <v>152</v>
      </c>
      <c r="B339" t="s">
        <v>142</v>
      </c>
      <c r="C339" t="s">
        <v>149</v>
      </c>
      <c r="D339" t="s">
        <v>143</v>
      </c>
      <c r="E339">
        <v>64</v>
      </c>
      <c r="F339" t="s">
        <v>64</v>
      </c>
      <c r="G339" s="100" t="s">
        <v>183</v>
      </c>
      <c r="H339" t="s">
        <v>144</v>
      </c>
      <c r="I339">
        <v>111</v>
      </c>
      <c r="J339">
        <f t="shared" si="6"/>
        <v>111</v>
      </c>
    </row>
    <row r="340" spans="1:10">
      <c r="A340" t="s">
        <v>152</v>
      </c>
      <c r="B340" t="s">
        <v>142</v>
      </c>
      <c r="C340" t="s">
        <v>149</v>
      </c>
      <c r="D340" t="s">
        <v>143</v>
      </c>
      <c r="E340">
        <v>64</v>
      </c>
      <c r="F340" t="s">
        <v>64</v>
      </c>
      <c r="G340" s="100" t="s">
        <v>184</v>
      </c>
      <c r="H340" t="s">
        <v>144</v>
      </c>
      <c r="I340">
        <v>102</v>
      </c>
      <c r="J340">
        <f t="shared" si="6"/>
        <v>102</v>
      </c>
    </row>
    <row r="341" spans="1:10">
      <c r="A341" t="s">
        <v>152</v>
      </c>
      <c r="B341" t="s">
        <v>142</v>
      </c>
      <c r="C341" t="s">
        <v>149</v>
      </c>
      <c r="D341" t="s">
        <v>143</v>
      </c>
      <c r="E341">
        <v>64</v>
      </c>
      <c r="F341" t="s">
        <v>64</v>
      </c>
      <c r="G341" s="100" t="s">
        <v>185</v>
      </c>
      <c r="H341" t="s">
        <v>144</v>
      </c>
      <c r="I341">
        <v>104</v>
      </c>
      <c r="J341">
        <f t="shared" si="6"/>
        <v>104</v>
      </c>
    </row>
    <row r="342" spans="1:10">
      <c r="A342" t="s">
        <v>152</v>
      </c>
      <c r="B342" t="s">
        <v>142</v>
      </c>
      <c r="C342" t="s">
        <v>149</v>
      </c>
      <c r="D342" t="s">
        <v>143</v>
      </c>
      <c r="E342">
        <v>67</v>
      </c>
      <c r="F342" t="s">
        <v>65</v>
      </c>
      <c r="G342" s="100" t="s">
        <v>179</v>
      </c>
      <c r="H342" t="s">
        <v>144</v>
      </c>
      <c r="I342">
        <v>392</v>
      </c>
      <c r="J342">
        <f t="shared" si="6"/>
        <v>392</v>
      </c>
    </row>
    <row r="343" spans="1:10">
      <c r="A343" t="s">
        <v>152</v>
      </c>
      <c r="B343" t="s">
        <v>142</v>
      </c>
      <c r="C343" t="s">
        <v>149</v>
      </c>
      <c r="D343" t="s">
        <v>143</v>
      </c>
      <c r="E343">
        <v>67</v>
      </c>
      <c r="F343" t="s">
        <v>65</v>
      </c>
      <c r="G343" s="100" t="s">
        <v>180</v>
      </c>
      <c r="H343" t="s">
        <v>144</v>
      </c>
      <c r="I343" t="s">
        <v>150</v>
      </c>
      <c r="J343">
        <f t="shared" si="6"/>
        <v>8</v>
      </c>
    </row>
    <row r="344" spans="1:10">
      <c r="A344" t="s">
        <v>152</v>
      </c>
      <c r="B344" t="s">
        <v>142</v>
      </c>
      <c r="C344" t="s">
        <v>149</v>
      </c>
      <c r="D344" t="s">
        <v>143</v>
      </c>
      <c r="E344">
        <v>67</v>
      </c>
      <c r="F344" t="s">
        <v>65</v>
      </c>
      <c r="G344" s="100" t="s">
        <v>181</v>
      </c>
      <c r="H344" t="s">
        <v>144</v>
      </c>
      <c r="I344">
        <v>409</v>
      </c>
      <c r="J344">
        <f t="shared" si="6"/>
        <v>409</v>
      </c>
    </row>
    <row r="345" spans="1:10">
      <c r="A345" t="s">
        <v>152</v>
      </c>
      <c r="B345" t="s">
        <v>142</v>
      </c>
      <c r="C345" t="s">
        <v>149</v>
      </c>
      <c r="D345" t="s">
        <v>143</v>
      </c>
      <c r="E345">
        <v>67</v>
      </c>
      <c r="F345" t="s">
        <v>65</v>
      </c>
      <c r="G345" s="100" t="s">
        <v>182</v>
      </c>
      <c r="H345" t="s">
        <v>144</v>
      </c>
      <c r="I345">
        <v>436</v>
      </c>
      <c r="J345">
        <f t="shared" si="6"/>
        <v>436</v>
      </c>
    </row>
    <row r="346" spans="1:10">
      <c r="A346" t="s">
        <v>152</v>
      </c>
      <c r="B346" t="s">
        <v>142</v>
      </c>
      <c r="C346" t="s">
        <v>149</v>
      </c>
      <c r="D346" t="s">
        <v>143</v>
      </c>
      <c r="E346">
        <v>67</v>
      </c>
      <c r="F346" t="s">
        <v>65</v>
      </c>
      <c r="G346" s="100" t="s">
        <v>183</v>
      </c>
      <c r="H346" t="s">
        <v>144</v>
      </c>
      <c r="I346">
        <v>401</v>
      </c>
      <c r="J346">
        <f t="shared" si="6"/>
        <v>401</v>
      </c>
    </row>
    <row r="347" spans="1:10">
      <c r="A347" t="s">
        <v>152</v>
      </c>
      <c r="B347" t="s">
        <v>142</v>
      </c>
      <c r="C347" t="s">
        <v>149</v>
      </c>
      <c r="D347" t="s">
        <v>143</v>
      </c>
      <c r="E347">
        <v>67</v>
      </c>
      <c r="F347" t="s">
        <v>65</v>
      </c>
      <c r="G347" s="100" t="s">
        <v>184</v>
      </c>
      <c r="H347" t="s">
        <v>144</v>
      </c>
      <c r="I347">
        <v>437</v>
      </c>
      <c r="J347">
        <f t="shared" si="6"/>
        <v>437</v>
      </c>
    </row>
    <row r="348" spans="1:10">
      <c r="A348" t="s">
        <v>152</v>
      </c>
      <c r="B348" t="s">
        <v>142</v>
      </c>
      <c r="C348" t="s">
        <v>149</v>
      </c>
      <c r="D348" t="s">
        <v>143</v>
      </c>
      <c r="E348">
        <v>67</v>
      </c>
      <c r="F348" t="s">
        <v>65</v>
      </c>
      <c r="G348" s="100" t="s">
        <v>185</v>
      </c>
      <c r="H348" t="s">
        <v>144</v>
      </c>
      <c r="I348">
        <v>447</v>
      </c>
      <c r="J348">
        <f t="shared" si="6"/>
        <v>447</v>
      </c>
    </row>
    <row r="349" spans="1:10">
      <c r="A349" t="s">
        <v>152</v>
      </c>
      <c r="B349" t="s">
        <v>142</v>
      </c>
      <c r="C349" t="s">
        <v>149</v>
      </c>
      <c r="D349" t="s">
        <v>143</v>
      </c>
      <c r="E349">
        <v>68</v>
      </c>
      <c r="F349" t="s">
        <v>66</v>
      </c>
      <c r="G349" s="100" t="s">
        <v>179</v>
      </c>
      <c r="H349" t="s">
        <v>144</v>
      </c>
      <c r="I349">
        <v>1009</v>
      </c>
      <c r="J349">
        <f t="shared" si="6"/>
        <v>1009</v>
      </c>
    </row>
    <row r="350" spans="1:10">
      <c r="A350" t="s">
        <v>152</v>
      </c>
      <c r="B350" t="s">
        <v>142</v>
      </c>
      <c r="C350" t="s">
        <v>149</v>
      </c>
      <c r="D350" t="s">
        <v>143</v>
      </c>
      <c r="E350">
        <v>68</v>
      </c>
      <c r="F350" t="s">
        <v>66</v>
      </c>
      <c r="G350" s="100" t="s">
        <v>180</v>
      </c>
      <c r="H350" t="s">
        <v>144</v>
      </c>
      <c r="I350">
        <v>1024</v>
      </c>
      <c r="J350">
        <f t="shared" si="6"/>
        <v>1024</v>
      </c>
    </row>
    <row r="351" spans="1:10">
      <c r="A351" t="s">
        <v>152</v>
      </c>
      <c r="B351" t="s">
        <v>142</v>
      </c>
      <c r="C351" t="s">
        <v>149</v>
      </c>
      <c r="D351" t="s">
        <v>143</v>
      </c>
      <c r="E351">
        <v>68</v>
      </c>
      <c r="F351" t="s">
        <v>66</v>
      </c>
      <c r="G351" s="100" t="s">
        <v>181</v>
      </c>
      <c r="H351" t="s">
        <v>144</v>
      </c>
      <c r="I351">
        <v>1136</v>
      </c>
      <c r="J351">
        <f t="shared" si="6"/>
        <v>1136</v>
      </c>
    </row>
    <row r="352" spans="1:10">
      <c r="A352" t="s">
        <v>152</v>
      </c>
      <c r="B352" t="s">
        <v>142</v>
      </c>
      <c r="C352" t="s">
        <v>149</v>
      </c>
      <c r="D352" t="s">
        <v>143</v>
      </c>
      <c r="E352">
        <v>68</v>
      </c>
      <c r="F352" t="s">
        <v>66</v>
      </c>
      <c r="G352" s="100" t="s">
        <v>182</v>
      </c>
      <c r="H352" t="s">
        <v>144</v>
      </c>
      <c r="I352">
        <v>1166</v>
      </c>
      <c r="J352">
        <f t="shared" si="6"/>
        <v>1166</v>
      </c>
    </row>
    <row r="353" spans="1:10">
      <c r="A353" t="s">
        <v>152</v>
      </c>
      <c r="B353" t="s">
        <v>142</v>
      </c>
      <c r="C353" t="s">
        <v>149</v>
      </c>
      <c r="D353" t="s">
        <v>143</v>
      </c>
      <c r="E353">
        <v>68</v>
      </c>
      <c r="F353" t="s">
        <v>66</v>
      </c>
      <c r="G353" s="100" t="s">
        <v>183</v>
      </c>
      <c r="H353" t="s">
        <v>144</v>
      </c>
      <c r="I353">
        <v>1203</v>
      </c>
      <c r="J353">
        <f t="shared" si="6"/>
        <v>1203</v>
      </c>
    </row>
    <row r="354" spans="1:10">
      <c r="A354" t="s">
        <v>152</v>
      </c>
      <c r="B354" t="s">
        <v>142</v>
      </c>
      <c r="C354" t="s">
        <v>149</v>
      </c>
      <c r="D354" t="s">
        <v>143</v>
      </c>
      <c r="E354">
        <v>68</v>
      </c>
      <c r="F354" t="s">
        <v>66</v>
      </c>
      <c r="G354" s="100" t="s">
        <v>184</v>
      </c>
      <c r="H354" t="s">
        <v>144</v>
      </c>
      <c r="I354">
        <v>1207</v>
      </c>
      <c r="J354">
        <f t="shared" si="6"/>
        <v>1207</v>
      </c>
    </row>
    <row r="355" spans="1:10">
      <c r="A355" t="s">
        <v>152</v>
      </c>
      <c r="B355" t="s">
        <v>142</v>
      </c>
      <c r="C355" t="s">
        <v>149</v>
      </c>
      <c r="D355" t="s">
        <v>143</v>
      </c>
      <c r="E355">
        <v>68</v>
      </c>
      <c r="F355" t="s">
        <v>66</v>
      </c>
      <c r="G355" s="100" t="s">
        <v>185</v>
      </c>
      <c r="H355" t="s">
        <v>144</v>
      </c>
      <c r="I355">
        <v>1195</v>
      </c>
      <c r="J355">
        <f t="shared" si="6"/>
        <v>1195</v>
      </c>
    </row>
    <row r="356" spans="1:10">
      <c r="A356" t="s">
        <v>152</v>
      </c>
      <c r="B356" t="s">
        <v>142</v>
      </c>
      <c r="C356" t="s">
        <v>149</v>
      </c>
      <c r="D356" t="s">
        <v>143</v>
      </c>
      <c r="E356">
        <v>69</v>
      </c>
      <c r="F356" t="s">
        <v>67</v>
      </c>
      <c r="G356" s="100" t="s">
        <v>179</v>
      </c>
      <c r="H356" t="s">
        <v>144</v>
      </c>
      <c r="I356">
        <v>267</v>
      </c>
      <c r="J356">
        <f t="shared" si="6"/>
        <v>267</v>
      </c>
    </row>
    <row r="357" spans="1:10">
      <c r="A357" t="s">
        <v>152</v>
      </c>
      <c r="B357" t="s">
        <v>142</v>
      </c>
      <c r="C357" t="s">
        <v>149</v>
      </c>
      <c r="D357" t="s">
        <v>143</v>
      </c>
      <c r="E357">
        <v>69</v>
      </c>
      <c r="F357" t="s">
        <v>67</v>
      </c>
      <c r="G357" s="100" t="s">
        <v>180</v>
      </c>
      <c r="H357" t="s">
        <v>144</v>
      </c>
      <c r="I357">
        <v>286</v>
      </c>
      <c r="J357">
        <f t="shared" si="6"/>
        <v>286</v>
      </c>
    </row>
    <row r="358" spans="1:10">
      <c r="A358" t="s">
        <v>152</v>
      </c>
      <c r="B358" t="s">
        <v>142</v>
      </c>
      <c r="C358" t="s">
        <v>149</v>
      </c>
      <c r="D358" t="s">
        <v>143</v>
      </c>
      <c r="E358">
        <v>69</v>
      </c>
      <c r="F358" t="s">
        <v>67</v>
      </c>
      <c r="G358" s="100" t="s">
        <v>181</v>
      </c>
      <c r="H358" t="s">
        <v>144</v>
      </c>
      <c r="I358">
        <v>277</v>
      </c>
      <c r="J358">
        <f t="shared" si="6"/>
        <v>277</v>
      </c>
    </row>
    <row r="359" spans="1:10">
      <c r="A359" t="s">
        <v>152</v>
      </c>
      <c r="B359" t="s">
        <v>142</v>
      </c>
      <c r="C359" t="s">
        <v>149</v>
      </c>
      <c r="D359" t="s">
        <v>143</v>
      </c>
      <c r="E359">
        <v>69</v>
      </c>
      <c r="F359" t="s">
        <v>67</v>
      </c>
      <c r="G359" s="100" t="s">
        <v>182</v>
      </c>
      <c r="H359" t="s">
        <v>144</v>
      </c>
      <c r="I359">
        <v>330</v>
      </c>
      <c r="J359">
        <f t="shared" si="6"/>
        <v>330</v>
      </c>
    </row>
    <row r="360" spans="1:10">
      <c r="A360" t="s">
        <v>152</v>
      </c>
      <c r="B360" t="s">
        <v>142</v>
      </c>
      <c r="C360" t="s">
        <v>149</v>
      </c>
      <c r="D360" t="s">
        <v>143</v>
      </c>
      <c r="E360">
        <v>69</v>
      </c>
      <c r="F360" t="s">
        <v>67</v>
      </c>
      <c r="G360" s="100" t="s">
        <v>183</v>
      </c>
      <c r="H360" t="s">
        <v>144</v>
      </c>
      <c r="I360">
        <v>343</v>
      </c>
      <c r="J360">
        <f t="shared" si="6"/>
        <v>343</v>
      </c>
    </row>
    <row r="361" spans="1:10">
      <c r="A361" t="s">
        <v>152</v>
      </c>
      <c r="B361" t="s">
        <v>142</v>
      </c>
      <c r="C361" t="s">
        <v>149</v>
      </c>
      <c r="D361" t="s">
        <v>143</v>
      </c>
      <c r="E361">
        <v>69</v>
      </c>
      <c r="F361" t="s">
        <v>67</v>
      </c>
      <c r="G361" s="100" t="s">
        <v>184</v>
      </c>
      <c r="H361" t="s">
        <v>144</v>
      </c>
      <c r="I361">
        <v>323</v>
      </c>
      <c r="J361">
        <f t="shared" si="6"/>
        <v>323</v>
      </c>
    </row>
    <row r="362" spans="1:10">
      <c r="A362" t="s">
        <v>152</v>
      </c>
      <c r="B362" t="s">
        <v>142</v>
      </c>
      <c r="C362" t="s">
        <v>149</v>
      </c>
      <c r="D362" t="s">
        <v>143</v>
      </c>
      <c r="E362">
        <v>69</v>
      </c>
      <c r="F362" t="s">
        <v>67</v>
      </c>
      <c r="G362" s="100" t="s">
        <v>185</v>
      </c>
      <c r="H362" t="s">
        <v>144</v>
      </c>
      <c r="I362">
        <v>364</v>
      </c>
      <c r="J362">
        <f t="shared" si="6"/>
        <v>364</v>
      </c>
    </row>
    <row r="363" spans="1:10">
      <c r="A363" t="s">
        <v>152</v>
      </c>
      <c r="B363" t="s">
        <v>142</v>
      </c>
      <c r="C363" t="s">
        <v>149</v>
      </c>
      <c r="D363" t="s">
        <v>143</v>
      </c>
      <c r="E363">
        <v>70</v>
      </c>
      <c r="F363" t="s">
        <v>151</v>
      </c>
      <c r="G363" s="100" t="s">
        <v>179</v>
      </c>
      <c r="H363" t="s">
        <v>144</v>
      </c>
      <c r="I363">
        <v>233</v>
      </c>
      <c r="J363">
        <f t="shared" si="6"/>
        <v>233</v>
      </c>
    </row>
    <row r="364" spans="1:10">
      <c r="A364" t="s">
        <v>152</v>
      </c>
      <c r="B364" t="s">
        <v>142</v>
      </c>
      <c r="C364" t="s">
        <v>149</v>
      </c>
      <c r="D364" t="s">
        <v>143</v>
      </c>
      <c r="E364">
        <v>70</v>
      </c>
      <c r="F364" t="s">
        <v>151</v>
      </c>
      <c r="G364" s="100" t="s">
        <v>180</v>
      </c>
      <c r="H364" t="s">
        <v>144</v>
      </c>
      <c r="I364">
        <v>265</v>
      </c>
      <c r="J364">
        <f t="shared" si="6"/>
        <v>265</v>
      </c>
    </row>
    <row r="365" spans="1:10">
      <c r="A365" t="s">
        <v>152</v>
      </c>
      <c r="B365" t="s">
        <v>142</v>
      </c>
      <c r="C365" t="s">
        <v>149</v>
      </c>
      <c r="D365" t="s">
        <v>143</v>
      </c>
      <c r="E365">
        <v>70</v>
      </c>
      <c r="F365" t="s">
        <v>151</v>
      </c>
      <c r="G365" s="100" t="s">
        <v>181</v>
      </c>
      <c r="H365" t="s">
        <v>144</v>
      </c>
      <c r="I365">
        <v>288</v>
      </c>
      <c r="J365">
        <f t="shared" si="6"/>
        <v>288</v>
      </c>
    </row>
    <row r="366" spans="1:10">
      <c r="A366" t="s">
        <v>152</v>
      </c>
      <c r="B366" t="s">
        <v>142</v>
      </c>
      <c r="C366" t="s">
        <v>149</v>
      </c>
      <c r="D366" t="s">
        <v>143</v>
      </c>
      <c r="E366">
        <v>70</v>
      </c>
      <c r="F366" t="s">
        <v>151</v>
      </c>
      <c r="G366" s="100" t="s">
        <v>182</v>
      </c>
      <c r="H366" t="s">
        <v>144</v>
      </c>
      <c r="I366">
        <v>263</v>
      </c>
      <c r="J366">
        <f t="shared" si="6"/>
        <v>263</v>
      </c>
    </row>
    <row r="367" spans="1:10">
      <c r="A367" t="s">
        <v>152</v>
      </c>
      <c r="B367" t="s">
        <v>142</v>
      </c>
      <c r="C367" t="s">
        <v>149</v>
      </c>
      <c r="D367" t="s">
        <v>143</v>
      </c>
      <c r="E367">
        <v>70</v>
      </c>
      <c r="F367" t="s">
        <v>151</v>
      </c>
      <c r="G367" s="100" t="s">
        <v>183</v>
      </c>
      <c r="H367" t="s">
        <v>144</v>
      </c>
      <c r="I367">
        <v>300</v>
      </c>
      <c r="J367">
        <f t="shared" si="6"/>
        <v>300</v>
      </c>
    </row>
    <row r="368" spans="1:10">
      <c r="A368" t="s">
        <v>152</v>
      </c>
      <c r="B368" t="s">
        <v>142</v>
      </c>
      <c r="C368" t="s">
        <v>149</v>
      </c>
      <c r="D368" t="s">
        <v>143</v>
      </c>
      <c r="E368">
        <v>70</v>
      </c>
      <c r="F368" t="s">
        <v>151</v>
      </c>
      <c r="G368" s="100" t="s">
        <v>184</v>
      </c>
      <c r="H368" t="s">
        <v>144</v>
      </c>
      <c r="I368">
        <v>283</v>
      </c>
      <c r="J368">
        <f t="shared" si="6"/>
        <v>283</v>
      </c>
    </row>
    <row r="369" spans="1:10">
      <c r="A369" t="s">
        <v>152</v>
      </c>
      <c r="B369" t="s">
        <v>142</v>
      </c>
      <c r="C369" t="s">
        <v>149</v>
      </c>
      <c r="D369" t="s">
        <v>143</v>
      </c>
      <c r="E369">
        <v>70</v>
      </c>
      <c r="F369" t="s">
        <v>151</v>
      </c>
      <c r="G369" s="100" t="s">
        <v>185</v>
      </c>
      <c r="H369" t="s">
        <v>144</v>
      </c>
      <c r="I369">
        <v>291</v>
      </c>
      <c r="J369">
        <f t="shared" si="6"/>
        <v>291</v>
      </c>
    </row>
    <row r="370" spans="1:10">
      <c r="A370" t="s">
        <v>152</v>
      </c>
      <c r="B370" t="s">
        <v>142</v>
      </c>
      <c r="C370" t="s">
        <v>149</v>
      </c>
      <c r="D370" t="s">
        <v>143</v>
      </c>
      <c r="E370">
        <v>71</v>
      </c>
      <c r="F370" t="s">
        <v>69</v>
      </c>
      <c r="G370" s="100" t="s">
        <v>179</v>
      </c>
      <c r="H370" t="s">
        <v>144</v>
      </c>
      <c r="I370">
        <v>663</v>
      </c>
      <c r="J370">
        <f t="shared" si="6"/>
        <v>663</v>
      </c>
    </row>
    <row r="371" spans="1:10">
      <c r="A371" t="s">
        <v>152</v>
      </c>
      <c r="B371" t="s">
        <v>142</v>
      </c>
      <c r="C371" t="s">
        <v>149</v>
      </c>
      <c r="D371" t="s">
        <v>143</v>
      </c>
      <c r="E371">
        <v>71</v>
      </c>
      <c r="F371" t="s">
        <v>69</v>
      </c>
      <c r="G371" s="100" t="s">
        <v>180</v>
      </c>
      <c r="H371" t="s">
        <v>144</v>
      </c>
      <c r="I371">
        <v>773</v>
      </c>
      <c r="J371">
        <f t="shared" si="6"/>
        <v>773</v>
      </c>
    </row>
    <row r="372" spans="1:10">
      <c r="A372" t="s">
        <v>152</v>
      </c>
      <c r="B372" t="s">
        <v>142</v>
      </c>
      <c r="C372" t="s">
        <v>149</v>
      </c>
      <c r="D372" t="s">
        <v>143</v>
      </c>
      <c r="E372">
        <v>71</v>
      </c>
      <c r="F372" t="s">
        <v>69</v>
      </c>
      <c r="G372" s="100" t="s">
        <v>181</v>
      </c>
      <c r="H372" t="s">
        <v>144</v>
      </c>
      <c r="I372">
        <v>741</v>
      </c>
      <c r="J372">
        <f t="shared" si="6"/>
        <v>741</v>
      </c>
    </row>
    <row r="373" spans="1:10">
      <c r="A373" t="s">
        <v>152</v>
      </c>
      <c r="B373" t="s">
        <v>142</v>
      </c>
      <c r="C373" t="s">
        <v>149</v>
      </c>
      <c r="D373" t="s">
        <v>143</v>
      </c>
      <c r="E373">
        <v>71</v>
      </c>
      <c r="F373" t="s">
        <v>69</v>
      </c>
      <c r="G373" s="100" t="s">
        <v>182</v>
      </c>
      <c r="H373" t="s">
        <v>144</v>
      </c>
      <c r="I373">
        <v>813</v>
      </c>
      <c r="J373">
        <f t="shared" si="6"/>
        <v>813</v>
      </c>
    </row>
    <row r="374" spans="1:10">
      <c r="A374" t="s">
        <v>152</v>
      </c>
      <c r="B374" t="s">
        <v>142</v>
      </c>
      <c r="C374" t="s">
        <v>149</v>
      </c>
      <c r="D374" t="s">
        <v>143</v>
      </c>
      <c r="E374">
        <v>71</v>
      </c>
      <c r="F374" t="s">
        <v>69</v>
      </c>
      <c r="G374" s="100" t="s">
        <v>183</v>
      </c>
      <c r="H374" t="s">
        <v>144</v>
      </c>
      <c r="I374">
        <v>814</v>
      </c>
      <c r="J374">
        <f t="shared" si="6"/>
        <v>814</v>
      </c>
    </row>
    <row r="375" spans="1:10">
      <c r="A375" t="s">
        <v>152</v>
      </c>
      <c r="B375" t="s">
        <v>142</v>
      </c>
      <c r="C375" t="s">
        <v>149</v>
      </c>
      <c r="D375" t="s">
        <v>143</v>
      </c>
      <c r="E375">
        <v>71</v>
      </c>
      <c r="F375" t="s">
        <v>69</v>
      </c>
      <c r="G375" s="100" t="s">
        <v>184</v>
      </c>
      <c r="H375" t="s">
        <v>144</v>
      </c>
      <c r="I375">
        <v>824</v>
      </c>
      <c r="J375">
        <f t="shared" si="6"/>
        <v>824</v>
      </c>
    </row>
    <row r="376" spans="1:10">
      <c r="A376" t="s">
        <v>152</v>
      </c>
      <c r="B376" t="s">
        <v>142</v>
      </c>
      <c r="C376" t="s">
        <v>149</v>
      </c>
      <c r="D376" t="s">
        <v>143</v>
      </c>
      <c r="E376">
        <v>71</v>
      </c>
      <c r="F376" t="s">
        <v>69</v>
      </c>
      <c r="G376" s="100" t="s">
        <v>185</v>
      </c>
      <c r="H376" t="s">
        <v>144</v>
      </c>
      <c r="I376">
        <v>799</v>
      </c>
      <c r="J376">
        <f t="shared" si="6"/>
        <v>799</v>
      </c>
    </row>
    <row r="377" spans="1:10">
      <c r="A377" t="s">
        <v>152</v>
      </c>
      <c r="B377" t="s">
        <v>142</v>
      </c>
      <c r="C377" t="s">
        <v>149</v>
      </c>
      <c r="D377" t="s">
        <v>143</v>
      </c>
      <c r="E377">
        <v>72</v>
      </c>
      <c r="F377" t="s">
        <v>70</v>
      </c>
      <c r="G377" s="100" t="s">
        <v>179</v>
      </c>
      <c r="H377" t="s">
        <v>144</v>
      </c>
      <c r="I377">
        <v>361</v>
      </c>
      <c r="J377">
        <f t="shared" si="6"/>
        <v>361</v>
      </c>
    </row>
    <row r="378" spans="1:10">
      <c r="A378" t="s">
        <v>152</v>
      </c>
      <c r="B378" t="s">
        <v>142</v>
      </c>
      <c r="C378" t="s">
        <v>149</v>
      </c>
      <c r="D378" t="s">
        <v>143</v>
      </c>
      <c r="E378">
        <v>72</v>
      </c>
      <c r="F378" t="s">
        <v>70</v>
      </c>
      <c r="G378" s="100" t="s">
        <v>180</v>
      </c>
      <c r="H378" t="s">
        <v>144</v>
      </c>
      <c r="I378">
        <v>377</v>
      </c>
      <c r="J378">
        <f t="shared" si="6"/>
        <v>377</v>
      </c>
    </row>
    <row r="379" spans="1:10">
      <c r="A379" t="s">
        <v>152</v>
      </c>
      <c r="B379" t="s">
        <v>142</v>
      </c>
      <c r="C379" t="s">
        <v>149</v>
      </c>
      <c r="D379" t="s">
        <v>143</v>
      </c>
      <c r="E379">
        <v>72</v>
      </c>
      <c r="F379" t="s">
        <v>70</v>
      </c>
      <c r="G379" s="100" t="s">
        <v>181</v>
      </c>
      <c r="H379" t="s">
        <v>144</v>
      </c>
      <c r="I379">
        <v>415</v>
      </c>
      <c r="J379">
        <f t="shared" si="6"/>
        <v>415</v>
      </c>
    </row>
    <row r="380" spans="1:10">
      <c r="A380" t="s">
        <v>152</v>
      </c>
      <c r="B380" t="s">
        <v>142</v>
      </c>
      <c r="C380" t="s">
        <v>149</v>
      </c>
      <c r="D380" t="s">
        <v>143</v>
      </c>
      <c r="E380">
        <v>72</v>
      </c>
      <c r="F380" t="s">
        <v>70</v>
      </c>
      <c r="G380" s="100" t="s">
        <v>182</v>
      </c>
      <c r="H380" t="s">
        <v>144</v>
      </c>
      <c r="I380">
        <v>425</v>
      </c>
      <c r="J380">
        <f t="shared" si="6"/>
        <v>425</v>
      </c>
    </row>
    <row r="381" spans="1:10">
      <c r="A381" t="s">
        <v>152</v>
      </c>
      <c r="B381" t="s">
        <v>142</v>
      </c>
      <c r="C381" t="s">
        <v>149</v>
      </c>
      <c r="D381" t="s">
        <v>143</v>
      </c>
      <c r="E381">
        <v>72</v>
      </c>
      <c r="F381" t="s">
        <v>70</v>
      </c>
      <c r="G381" s="100" t="s">
        <v>183</v>
      </c>
      <c r="H381" t="s">
        <v>144</v>
      </c>
      <c r="I381">
        <v>423</v>
      </c>
      <c r="J381">
        <f t="shared" si="6"/>
        <v>423</v>
      </c>
    </row>
    <row r="382" spans="1:10">
      <c r="A382" t="s">
        <v>152</v>
      </c>
      <c r="B382" t="s">
        <v>142</v>
      </c>
      <c r="C382" t="s">
        <v>149</v>
      </c>
      <c r="D382" t="s">
        <v>143</v>
      </c>
      <c r="E382">
        <v>72</v>
      </c>
      <c r="F382" t="s">
        <v>70</v>
      </c>
      <c r="G382" s="100" t="s">
        <v>184</v>
      </c>
      <c r="H382" t="s">
        <v>144</v>
      </c>
      <c r="I382">
        <v>461</v>
      </c>
      <c r="J382">
        <f t="shared" ref="J382:J445" si="7">IF(I382="Msk",8,I382)</f>
        <v>461</v>
      </c>
    </row>
    <row r="383" spans="1:10">
      <c r="A383" t="s">
        <v>152</v>
      </c>
      <c r="B383" t="s">
        <v>142</v>
      </c>
      <c r="C383" t="s">
        <v>149</v>
      </c>
      <c r="D383" t="s">
        <v>143</v>
      </c>
      <c r="E383">
        <v>72</v>
      </c>
      <c r="F383" t="s">
        <v>70</v>
      </c>
      <c r="G383" s="100" t="s">
        <v>185</v>
      </c>
      <c r="H383" t="s">
        <v>144</v>
      </c>
      <c r="I383">
        <v>417</v>
      </c>
      <c r="J383">
        <f t="shared" si="7"/>
        <v>417</v>
      </c>
    </row>
    <row r="384" spans="1:10">
      <c r="A384" t="s">
        <v>152</v>
      </c>
      <c r="B384" t="s">
        <v>142</v>
      </c>
      <c r="C384" t="s">
        <v>149</v>
      </c>
      <c r="D384" t="s">
        <v>143</v>
      </c>
      <c r="E384">
        <v>73</v>
      </c>
      <c r="F384" t="s">
        <v>190</v>
      </c>
      <c r="G384" s="100" t="s">
        <v>179</v>
      </c>
      <c r="H384" t="s">
        <v>144</v>
      </c>
      <c r="I384">
        <v>1064</v>
      </c>
      <c r="J384">
        <f t="shared" si="7"/>
        <v>1064</v>
      </c>
    </row>
    <row r="385" spans="1:10">
      <c r="A385" t="s">
        <v>152</v>
      </c>
      <c r="B385" t="s">
        <v>142</v>
      </c>
      <c r="C385" t="s">
        <v>149</v>
      </c>
      <c r="D385" t="s">
        <v>143</v>
      </c>
      <c r="E385">
        <v>73</v>
      </c>
      <c r="F385" t="s">
        <v>190</v>
      </c>
      <c r="G385" s="100" t="s">
        <v>180</v>
      </c>
      <c r="H385" t="s">
        <v>144</v>
      </c>
      <c r="I385">
        <v>1160</v>
      </c>
      <c r="J385">
        <f t="shared" si="7"/>
        <v>1160</v>
      </c>
    </row>
    <row r="386" spans="1:10">
      <c r="A386" t="s">
        <v>152</v>
      </c>
      <c r="B386" t="s">
        <v>142</v>
      </c>
      <c r="C386" t="s">
        <v>149</v>
      </c>
      <c r="D386" t="s">
        <v>143</v>
      </c>
      <c r="E386">
        <v>73</v>
      </c>
      <c r="F386" t="s">
        <v>190</v>
      </c>
      <c r="G386" s="100" t="s">
        <v>181</v>
      </c>
      <c r="H386" t="s">
        <v>144</v>
      </c>
      <c r="I386">
        <v>1187</v>
      </c>
      <c r="J386">
        <f t="shared" si="7"/>
        <v>1187</v>
      </c>
    </row>
    <row r="387" spans="1:10">
      <c r="A387" t="s">
        <v>152</v>
      </c>
      <c r="B387" t="s">
        <v>142</v>
      </c>
      <c r="C387" t="s">
        <v>149</v>
      </c>
      <c r="D387" t="s">
        <v>143</v>
      </c>
      <c r="E387">
        <v>73</v>
      </c>
      <c r="F387" t="s">
        <v>190</v>
      </c>
      <c r="G387" s="100" t="s">
        <v>182</v>
      </c>
      <c r="H387" t="s">
        <v>144</v>
      </c>
      <c r="I387">
        <v>1232</v>
      </c>
      <c r="J387">
        <f t="shared" si="7"/>
        <v>1232</v>
      </c>
    </row>
    <row r="388" spans="1:10">
      <c r="A388" t="s">
        <v>152</v>
      </c>
      <c r="B388" t="s">
        <v>142</v>
      </c>
      <c r="C388" t="s">
        <v>149</v>
      </c>
      <c r="D388" t="s">
        <v>143</v>
      </c>
      <c r="E388">
        <v>73</v>
      </c>
      <c r="F388" t="s">
        <v>190</v>
      </c>
      <c r="G388" s="100" t="s">
        <v>183</v>
      </c>
      <c r="H388" t="s">
        <v>144</v>
      </c>
      <c r="I388">
        <v>1245</v>
      </c>
      <c r="J388">
        <f t="shared" si="7"/>
        <v>1245</v>
      </c>
    </row>
    <row r="389" spans="1:10">
      <c r="A389" t="s">
        <v>152</v>
      </c>
      <c r="B389" t="s">
        <v>142</v>
      </c>
      <c r="C389" t="s">
        <v>149</v>
      </c>
      <c r="D389" t="s">
        <v>143</v>
      </c>
      <c r="E389">
        <v>73</v>
      </c>
      <c r="F389" t="s">
        <v>190</v>
      </c>
      <c r="G389" s="100" t="s">
        <v>184</v>
      </c>
      <c r="H389" t="s">
        <v>144</v>
      </c>
      <c r="I389">
        <v>1245</v>
      </c>
      <c r="J389">
        <f t="shared" si="7"/>
        <v>1245</v>
      </c>
    </row>
    <row r="390" spans="1:10">
      <c r="A390" t="s">
        <v>152</v>
      </c>
      <c r="B390" t="s">
        <v>142</v>
      </c>
      <c r="C390" t="s">
        <v>149</v>
      </c>
      <c r="D390" t="s">
        <v>143</v>
      </c>
      <c r="E390">
        <v>73</v>
      </c>
      <c r="F390" t="s">
        <v>190</v>
      </c>
      <c r="G390" s="100" t="s">
        <v>185</v>
      </c>
      <c r="H390" t="s">
        <v>144</v>
      </c>
      <c r="I390">
        <v>1202</v>
      </c>
      <c r="J390">
        <f t="shared" si="7"/>
        <v>1202</v>
      </c>
    </row>
    <row r="391" spans="1:10">
      <c r="A391" t="s">
        <v>152</v>
      </c>
      <c r="B391" t="s">
        <v>142</v>
      </c>
      <c r="C391" t="s">
        <v>149</v>
      </c>
      <c r="D391" t="s">
        <v>143</v>
      </c>
      <c r="E391">
        <v>74</v>
      </c>
      <c r="F391" t="s">
        <v>72</v>
      </c>
      <c r="G391" s="100" t="s">
        <v>179</v>
      </c>
      <c r="H391" t="s">
        <v>144</v>
      </c>
      <c r="I391">
        <v>84</v>
      </c>
      <c r="J391">
        <f t="shared" si="7"/>
        <v>84</v>
      </c>
    </row>
    <row r="392" spans="1:10">
      <c r="A392" t="s">
        <v>152</v>
      </c>
      <c r="B392" t="s">
        <v>142</v>
      </c>
      <c r="C392" t="s">
        <v>149</v>
      </c>
      <c r="D392" t="s">
        <v>143</v>
      </c>
      <c r="E392">
        <v>74</v>
      </c>
      <c r="F392" t="s">
        <v>72</v>
      </c>
      <c r="G392" s="100" t="s">
        <v>180</v>
      </c>
      <c r="H392" t="s">
        <v>144</v>
      </c>
      <c r="I392">
        <v>62</v>
      </c>
      <c r="J392">
        <f t="shared" si="7"/>
        <v>62</v>
      </c>
    </row>
    <row r="393" spans="1:10">
      <c r="A393" t="s">
        <v>152</v>
      </c>
      <c r="B393" t="s">
        <v>142</v>
      </c>
      <c r="C393" t="s">
        <v>149</v>
      </c>
      <c r="D393" t="s">
        <v>143</v>
      </c>
      <c r="E393">
        <v>74</v>
      </c>
      <c r="F393" t="s">
        <v>72</v>
      </c>
      <c r="G393" s="100" t="s">
        <v>181</v>
      </c>
      <c r="H393" t="s">
        <v>144</v>
      </c>
      <c r="I393">
        <v>85</v>
      </c>
      <c r="J393">
        <f t="shared" si="7"/>
        <v>85</v>
      </c>
    </row>
    <row r="394" spans="1:10">
      <c r="A394" t="s">
        <v>152</v>
      </c>
      <c r="B394" t="s">
        <v>142</v>
      </c>
      <c r="C394" t="s">
        <v>149</v>
      </c>
      <c r="D394" t="s">
        <v>143</v>
      </c>
      <c r="E394">
        <v>74</v>
      </c>
      <c r="F394" t="s">
        <v>72</v>
      </c>
      <c r="G394" s="100" t="s">
        <v>182</v>
      </c>
      <c r="H394" t="s">
        <v>144</v>
      </c>
      <c r="I394">
        <v>86</v>
      </c>
      <c r="J394">
        <f t="shared" si="7"/>
        <v>86</v>
      </c>
    </row>
    <row r="395" spans="1:10">
      <c r="A395" t="s">
        <v>152</v>
      </c>
      <c r="B395" t="s">
        <v>142</v>
      </c>
      <c r="C395" t="s">
        <v>149</v>
      </c>
      <c r="D395" t="s">
        <v>143</v>
      </c>
      <c r="E395">
        <v>74</v>
      </c>
      <c r="F395" t="s">
        <v>72</v>
      </c>
      <c r="G395" s="100" t="s">
        <v>183</v>
      </c>
      <c r="H395" t="s">
        <v>144</v>
      </c>
      <c r="I395">
        <v>84</v>
      </c>
      <c r="J395">
        <f t="shared" si="7"/>
        <v>84</v>
      </c>
    </row>
    <row r="396" spans="1:10">
      <c r="A396" t="s">
        <v>152</v>
      </c>
      <c r="B396" t="s">
        <v>142</v>
      </c>
      <c r="C396" t="s">
        <v>149</v>
      </c>
      <c r="D396" t="s">
        <v>143</v>
      </c>
      <c r="E396">
        <v>74</v>
      </c>
      <c r="F396" t="s">
        <v>72</v>
      </c>
      <c r="G396" s="100" t="s">
        <v>184</v>
      </c>
      <c r="H396" t="s">
        <v>144</v>
      </c>
      <c r="I396">
        <v>78</v>
      </c>
      <c r="J396">
        <f t="shared" si="7"/>
        <v>78</v>
      </c>
    </row>
    <row r="397" spans="1:10">
      <c r="A397" t="s">
        <v>152</v>
      </c>
      <c r="B397" t="s">
        <v>142</v>
      </c>
      <c r="C397" t="s">
        <v>149</v>
      </c>
      <c r="D397" t="s">
        <v>143</v>
      </c>
      <c r="E397">
        <v>74</v>
      </c>
      <c r="F397" t="s">
        <v>72</v>
      </c>
      <c r="G397" s="100" t="s">
        <v>185</v>
      </c>
      <c r="H397" t="s">
        <v>144</v>
      </c>
      <c r="I397">
        <v>75</v>
      </c>
      <c r="J397">
        <f t="shared" si="7"/>
        <v>75</v>
      </c>
    </row>
    <row r="398" spans="1:10">
      <c r="A398" t="s">
        <v>152</v>
      </c>
      <c r="B398" t="s">
        <v>142</v>
      </c>
      <c r="C398" t="s">
        <v>149</v>
      </c>
      <c r="D398" t="s">
        <v>143</v>
      </c>
      <c r="E398">
        <v>75</v>
      </c>
      <c r="F398" t="s">
        <v>73</v>
      </c>
      <c r="G398" s="100" t="s">
        <v>179</v>
      </c>
      <c r="H398" t="s">
        <v>144</v>
      </c>
      <c r="I398">
        <v>480</v>
      </c>
      <c r="J398">
        <f t="shared" si="7"/>
        <v>480</v>
      </c>
    </row>
    <row r="399" spans="1:10">
      <c r="A399" t="s">
        <v>152</v>
      </c>
      <c r="B399" t="s">
        <v>142</v>
      </c>
      <c r="C399" t="s">
        <v>149</v>
      </c>
      <c r="D399" t="s">
        <v>143</v>
      </c>
      <c r="E399">
        <v>75</v>
      </c>
      <c r="F399" t="s">
        <v>73</v>
      </c>
      <c r="G399" s="100" t="s">
        <v>180</v>
      </c>
      <c r="H399" t="s">
        <v>144</v>
      </c>
      <c r="I399">
        <v>502</v>
      </c>
      <c r="J399">
        <f t="shared" si="7"/>
        <v>502</v>
      </c>
    </row>
    <row r="400" spans="1:10">
      <c r="A400" t="s">
        <v>152</v>
      </c>
      <c r="B400" t="s">
        <v>142</v>
      </c>
      <c r="C400" t="s">
        <v>149</v>
      </c>
      <c r="D400" t="s">
        <v>143</v>
      </c>
      <c r="E400">
        <v>75</v>
      </c>
      <c r="F400" t="s">
        <v>73</v>
      </c>
      <c r="G400" s="100" t="s">
        <v>181</v>
      </c>
      <c r="H400" t="s">
        <v>144</v>
      </c>
      <c r="I400">
        <v>538</v>
      </c>
      <c r="J400">
        <f t="shared" si="7"/>
        <v>538</v>
      </c>
    </row>
    <row r="401" spans="1:10">
      <c r="A401" t="s">
        <v>152</v>
      </c>
      <c r="B401" t="s">
        <v>142</v>
      </c>
      <c r="C401" t="s">
        <v>149</v>
      </c>
      <c r="D401" t="s">
        <v>143</v>
      </c>
      <c r="E401">
        <v>75</v>
      </c>
      <c r="F401" t="s">
        <v>73</v>
      </c>
      <c r="G401" s="100" t="s">
        <v>182</v>
      </c>
      <c r="H401" t="s">
        <v>144</v>
      </c>
      <c r="I401">
        <v>526</v>
      </c>
      <c r="J401">
        <f t="shared" si="7"/>
        <v>526</v>
      </c>
    </row>
    <row r="402" spans="1:10">
      <c r="A402" t="s">
        <v>152</v>
      </c>
      <c r="B402" t="s">
        <v>142</v>
      </c>
      <c r="C402" t="s">
        <v>149</v>
      </c>
      <c r="D402" t="s">
        <v>143</v>
      </c>
      <c r="E402">
        <v>75</v>
      </c>
      <c r="F402" t="s">
        <v>73</v>
      </c>
      <c r="G402" s="100" t="s">
        <v>183</v>
      </c>
      <c r="H402" t="s">
        <v>144</v>
      </c>
      <c r="I402">
        <v>564</v>
      </c>
      <c r="J402">
        <f t="shared" si="7"/>
        <v>564</v>
      </c>
    </row>
    <row r="403" spans="1:10">
      <c r="A403" t="s">
        <v>152</v>
      </c>
      <c r="B403" t="s">
        <v>142</v>
      </c>
      <c r="C403" t="s">
        <v>149</v>
      </c>
      <c r="D403" t="s">
        <v>143</v>
      </c>
      <c r="E403">
        <v>75</v>
      </c>
      <c r="F403" t="s">
        <v>73</v>
      </c>
      <c r="G403" s="100" t="s">
        <v>184</v>
      </c>
      <c r="H403" t="s">
        <v>144</v>
      </c>
      <c r="I403">
        <v>499</v>
      </c>
      <c r="J403">
        <f t="shared" si="7"/>
        <v>499</v>
      </c>
    </row>
    <row r="404" spans="1:10">
      <c r="A404" t="s">
        <v>152</v>
      </c>
      <c r="B404" t="s">
        <v>142</v>
      </c>
      <c r="C404" t="s">
        <v>149</v>
      </c>
      <c r="D404" t="s">
        <v>143</v>
      </c>
      <c r="E404">
        <v>75</v>
      </c>
      <c r="F404" t="s">
        <v>73</v>
      </c>
      <c r="G404" s="100" t="s">
        <v>185</v>
      </c>
      <c r="H404" t="s">
        <v>144</v>
      </c>
      <c r="I404">
        <v>539</v>
      </c>
      <c r="J404">
        <f t="shared" si="7"/>
        <v>539</v>
      </c>
    </row>
    <row r="405" spans="1:10">
      <c r="A405" t="s">
        <v>152</v>
      </c>
      <c r="B405" t="s">
        <v>142</v>
      </c>
      <c r="C405" t="s">
        <v>149</v>
      </c>
      <c r="D405" t="s">
        <v>143</v>
      </c>
      <c r="E405">
        <v>78</v>
      </c>
      <c r="F405" t="s">
        <v>74</v>
      </c>
      <c r="G405" s="100" t="s">
        <v>179</v>
      </c>
      <c r="H405" t="s">
        <v>144</v>
      </c>
      <c r="I405">
        <v>132</v>
      </c>
      <c r="J405">
        <f t="shared" si="7"/>
        <v>132</v>
      </c>
    </row>
    <row r="406" spans="1:10">
      <c r="A406" t="s">
        <v>152</v>
      </c>
      <c r="B406" t="s">
        <v>142</v>
      </c>
      <c r="C406" t="s">
        <v>149</v>
      </c>
      <c r="D406" t="s">
        <v>143</v>
      </c>
      <c r="E406">
        <v>78</v>
      </c>
      <c r="F406" t="s">
        <v>74</v>
      </c>
      <c r="G406" s="100" t="s">
        <v>180</v>
      </c>
      <c r="H406" t="s">
        <v>144</v>
      </c>
      <c r="I406">
        <v>124</v>
      </c>
      <c r="J406">
        <f t="shared" si="7"/>
        <v>124</v>
      </c>
    </row>
    <row r="407" spans="1:10">
      <c r="A407" t="s">
        <v>152</v>
      </c>
      <c r="B407" t="s">
        <v>142</v>
      </c>
      <c r="C407" t="s">
        <v>149</v>
      </c>
      <c r="D407" t="s">
        <v>143</v>
      </c>
      <c r="E407">
        <v>78</v>
      </c>
      <c r="F407" t="s">
        <v>74</v>
      </c>
      <c r="G407" s="100" t="s">
        <v>181</v>
      </c>
      <c r="H407" t="s">
        <v>144</v>
      </c>
      <c r="I407">
        <v>135</v>
      </c>
      <c r="J407">
        <f t="shared" si="7"/>
        <v>135</v>
      </c>
    </row>
    <row r="408" spans="1:10">
      <c r="A408" t="s">
        <v>152</v>
      </c>
      <c r="B408" t="s">
        <v>142</v>
      </c>
      <c r="C408" t="s">
        <v>149</v>
      </c>
      <c r="D408" t="s">
        <v>143</v>
      </c>
      <c r="E408">
        <v>78</v>
      </c>
      <c r="F408" t="s">
        <v>74</v>
      </c>
      <c r="G408" s="100" t="s">
        <v>182</v>
      </c>
      <c r="H408" t="s">
        <v>144</v>
      </c>
      <c r="I408" t="s">
        <v>150</v>
      </c>
      <c r="J408">
        <f t="shared" si="7"/>
        <v>8</v>
      </c>
    </row>
    <row r="409" spans="1:10">
      <c r="A409" t="s">
        <v>152</v>
      </c>
      <c r="B409" t="s">
        <v>142</v>
      </c>
      <c r="C409" t="s">
        <v>149</v>
      </c>
      <c r="D409" t="s">
        <v>143</v>
      </c>
      <c r="E409">
        <v>78</v>
      </c>
      <c r="F409" t="s">
        <v>74</v>
      </c>
      <c r="G409" s="100" t="s">
        <v>183</v>
      </c>
      <c r="H409" t="s">
        <v>144</v>
      </c>
      <c r="I409">
        <v>132</v>
      </c>
      <c r="J409">
        <f t="shared" si="7"/>
        <v>132</v>
      </c>
    </row>
    <row r="410" spans="1:10">
      <c r="A410" t="s">
        <v>152</v>
      </c>
      <c r="B410" t="s">
        <v>142</v>
      </c>
      <c r="C410" t="s">
        <v>149</v>
      </c>
      <c r="D410" t="s">
        <v>143</v>
      </c>
      <c r="E410">
        <v>78</v>
      </c>
      <c r="F410" t="s">
        <v>74</v>
      </c>
      <c r="G410" s="100" t="s">
        <v>184</v>
      </c>
      <c r="H410" t="s">
        <v>144</v>
      </c>
      <c r="I410">
        <v>131</v>
      </c>
      <c r="J410">
        <f t="shared" si="7"/>
        <v>131</v>
      </c>
    </row>
    <row r="411" spans="1:10">
      <c r="A411" t="s">
        <v>152</v>
      </c>
      <c r="B411" t="s">
        <v>142</v>
      </c>
      <c r="C411" t="s">
        <v>149</v>
      </c>
      <c r="D411" t="s">
        <v>143</v>
      </c>
      <c r="E411">
        <v>78</v>
      </c>
      <c r="F411" t="s">
        <v>74</v>
      </c>
      <c r="G411" s="100" t="s">
        <v>185</v>
      </c>
      <c r="H411" t="s">
        <v>144</v>
      </c>
      <c r="I411">
        <v>125</v>
      </c>
      <c r="J411">
        <f t="shared" si="7"/>
        <v>125</v>
      </c>
    </row>
    <row r="412" spans="1:10">
      <c r="A412" t="s">
        <v>152</v>
      </c>
      <c r="B412" t="s">
        <v>142</v>
      </c>
      <c r="C412" t="s">
        <v>149</v>
      </c>
      <c r="D412" t="s">
        <v>143</v>
      </c>
      <c r="E412">
        <v>79</v>
      </c>
      <c r="F412" t="s">
        <v>75</v>
      </c>
      <c r="G412" s="100" t="s">
        <v>179</v>
      </c>
      <c r="H412" t="s">
        <v>144</v>
      </c>
      <c r="I412">
        <v>507</v>
      </c>
      <c r="J412">
        <f t="shared" si="7"/>
        <v>507</v>
      </c>
    </row>
    <row r="413" spans="1:10">
      <c r="A413" t="s">
        <v>152</v>
      </c>
      <c r="B413" t="s">
        <v>142</v>
      </c>
      <c r="C413" t="s">
        <v>149</v>
      </c>
      <c r="D413" t="s">
        <v>143</v>
      </c>
      <c r="E413">
        <v>79</v>
      </c>
      <c r="F413" t="s">
        <v>75</v>
      </c>
      <c r="G413" s="100" t="s">
        <v>180</v>
      </c>
      <c r="H413" t="s">
        <v>144</v>
      </c>
      <c r="I413">
        <v>599</v>
      </c>
      <c r="J413">
        <f t="shared" si="7"/>
        <v>599</v>
      </c>
    </row>
    <row r="414" spans="1:10">
      <c r="A414" t="s">
        <v>152</v>
      </c>
      <c r="B414" t="s">
        <v>142</v>
      </c>
      <c r="C414" t="s">
        <v>149</v>
      </c>
      <c r="D414" t="s">
        <v>143</v>
      </c>
      <c r="E414">
        <v>79</v>
      </c>
      <c r="F414" t="s">
        <v>75</v>
      </c>
      <c r="G414" s="100" t="s">
        <v>181</v>
      </c>
      <c r="H414" t="s">
        <v>144</v>
      </c>
      <c r="I414">
        <v>635</v>
      </c>
      <c r="J414">
        <f t="shared" si="7"/>
        <v>635</v>
      </c>
    </row>
    <row r="415" spans="1:10">
      <c r="A415" t="s">
        <v>152</v>
      </c>
      <c r="B415" t="s">
        <v>142</v>
      </c>
      <c r="C415" t="s">
        <v>149</v>
      </c>
      <c r="D415" t="s">
        <v>143</v>
      </c>
      <c r="E415">
        <v>79</v>
      </c>
      <c r="F415" t="s">
        <v>75</v>
      </c>
      <c r="G415" s="100" t="s">
        <v>182</v>
      </c>
      <c r="H415" t="s">
        <v>144</v>
      </c>
      <c r="I415">
        <v>631</v>
      </c>
      <c r="J415">
        <f t="shared" si="7"/>
        <v>631</v>
      </c>
    </row>
    <row r="416" spans="1:10">
      <c r="A416" t="s">
        <v>152</v>
      </c>
      <c r="B416" t="s">
        <v>142</v>
      </c>
      <c r="C416" t="s">
        <v>149</v>
      </c>
      <c r="D416" t="s">
        <v>143</v>
      </c>
      <c r="E416">
        <v>79</v>
      </c>
      <c r="F416" t="s">
        <v>75</v>
      </c>
      <c r="G416" s="100" t="s">
        <v>183</v>
      </c>
      <c r="H416" t="s">
        <v>144</v>
      </c>
      <c r="I416">
        <v>643</v>
      </c>
      <c r="J416">
        <f t="shared" si="7"/>
        <v>643</v>
      </c>
    </row>
    <row r="417" spans="1:10">
      <c r="A417" t="s">
        <v>152</v>
      </c>
      <c r="B417" t="s">
        <v>142</v>
      </c>
      <c r="C417" t="s">
        <v>149</v>
      </c>
      <c r="D417" t="s">
        <v>143</v>
      </c>
      <c r="E417">
        <v>79</v>
      </c>
      <c r="F417" t="s">
        <v>75</v>
      </c>
      <c r="G417" s="100" t="s">
        <v>184</v>
      </c>
      <c r="H417" t="s">
        <v>144</v>
      </c>
      <c r="I417">
        <v>673</v>
      </c>
      <c r="J417">
        <f t="shared" si="7"/>
        <v>673</v>
      </c>
    </row>
    <row r="418" spans="1:10">
      <c r="A418" t="s">
        <v>152</v>
      </c>
      <c r="B418" t="s">
        <v>142</v>
      </c>
      <c r="C418" t="s">
        <v>149</v>
      </c>
      <c r="D418" t="s">
        <v>143</v>
      </c>
      <c r="E418">
        <v>79</v>
      </c>
      <c r="F418" t="s">
        <v>75</v>
      </c>
      <c r="G418" s="100" t="s">
        <v>185</v>
      </c>
      <c r="H418" t="s">
        <v>144</v>
      </c>
      <c r="I418">
        <v>668</v>
      </c>
      <c r="J418">
        <f t="shared" si="7"/>
        <v>668</v>
      </c>
    </row>
    <row r="419" spans="1:10">
      <c r="A419" t="s">
        <v>152</v>
      </c>
      <c r="B419" t="s">
        <v>142</v>
      </c>
      <c r="C419" t="s">
        <v>149</v>
      </c>
      <c r="D419" t="s">
        <v>143</v>
      </c>
      <c r="E419">
        <v>81</v>
      </c>
      <c r="F419" t="s">
        <v>76</v>
      </c>
      <c r="G419" s="100" t="s">
        <v>179</v>
      </c>
      <c r="H419" t="s">
        <v>144</v>
      </c>
      <c r="I419">
        <v>33</v>
      </c>
      <c r="J419">
        <f t="shared" si="7"/>
        <v>33</v>
      </c>
    </row>
    <row r="420" spans="1:10">
      <c r="A420" t="s">
        <v>152</v>
      </c>
      <c r="B420" t="s">
        <v>142</v>
      </c>
      <c r="C420" t="s">
        <v>149</v>
      </c>
      <c r="D420" t="s">
        <v>143</v>
      </c>
      <c r="E420">
        <v>81</v>
      </c>
      <c r="F420" t="s">
        <v>76</v>
      </c>
      <c r="G420" s="100" t="s">
        <v>180</v>
      </c>
      <c r="H420" t="s">
        <v>144</v>
      </c>
      <c r="I420">
        <v>40</v>
      </c>
      <c r="J420">
        <f t="shared" si="7"/>
        <v>40</v>
      </c>
    </row>
    <row r="421" spans="1:10">
      <c r="A421" t="s">
        <v>152</v>
      </c>
      <c r="B421" t="s">
        <v>142</v>
      </c>
      <c r="C421" t="s">
        <v>149</v>
      </c>
      <c r="D421" t="s">
        <v>143</v>
      </c>
      <c r="E421">
        <v>81</v>
      </c>
      <c r="F421" t="s">
        <v>76</v>
      </c>
      <c r="G421" s="100" t="s">
        <v>181</v>
      </c>
      <c r="H421" t="s">
        <v>144</v>
      </c>
      <c r="I421">
        <v>45</v>
      </c>
      <c r="J421">
        <f t="shared" si="7"/>
        <v>45</v>
      </c>
    </row>
    <row r="422" spans="1:10">
      <c r="A422" t="s">
        <v>152</v>
      </c>
      <c r="B422" t="s">
        <v>142</v>
      </c>
      <c r="C422" t="s">
        <v>149</v>
      </c>
      <c r="D422" t="s">
        <v>143</v>
      </c>
      <c r="E422">
        <v>81</v>
      </c>
      <c r="F422" t="s">
        <v>76</v>
      </c>
      <c r="G422" s="100" t="s">
        <v>182</v>
      </c>
      <c r="H422" t="s">
        <v>144</v>
      </c>
      <c r="I422">
        <v>40</v>
      </c>
      <c r="J422">
        <f t="shared" si="7"/>
        <v>40</v>
      </c>
    </row>
    <row r="423" spans="1:10">
      <c r="A423" t="s">
        <v>152</v>
      </c>
      <c r="B423" t="s">
        <v>142</v>
      </c>
      <c r="C423" t="s">
        <v>149</v>
      </c>
      <c r="D423" t="s">
        <v>143</v>
      </c>
      <c r="E423">
        <v>81</v>
      </c>
      <c r="F423" t="s">
        <v>76</v>
      </c>
      <c r="G423" s="100" t="s">
        <v>183</v>
      </c>
      <c r="H423" t="s">
        <v>144</v>
      </c>
      <c r="I423">
        <v>46</v>
      </c>
      <c r="J423">
        <f t="shared" si="7"/>
        <v>46</v>
      </c>
    </row>
    <row r="424" spans="1:10">
      <c r="A424" t="s">
        <v>152</v>
      </c>
      <c r="B424" t="s">
        <v>142</v>
      </c>
      <c r="C424" t="s">
        <v>149</v>
      </c>
      <c r="D424" t="s">
        <v>143</v>
      </c>
      <c r="E424">
        <v>81</v>
      </c>
      <c r="F424" t="s">
        <v>76</v>
      </c>
      <c r="G424" s="100" t="s">
        <v>184</v>
      </c>
      <c r="H424" t="s">
        <v>144</v>
      </c>
      <c r="I424">
        <v>56</v>
      </c>
      <c r="J424">
        <f t="shared" si="7"/>
        <v>56</v>
      </c>
    </row>
    <row r="425" spans="1:10">
      <c r="A425" t="s">
        <v>152</v>
      </c>
      <c r="B425" t="s">
        <v>142</v>
      </c>
      <c r="C425" t="s">
        <v>149</v>
      </c>
      <c r="D425" t="s">
        <v>143</v>
      </c>
      <c r="E425">
        <v>81</v>
      </c>
      <c r="F425" t="s">
        <v>76</v>
      </c>
      <c r="G425" s="100" t="s">
        <v>185</v>
      </c>
      <c r="H425" t="s">
        <v>144</v>
      </c>
      <c r="I425">
        <v>45</v>
      </c>
      <c r="J425">
        <f t="shared" si="7"/>
        <v>45</v>
      </c>
    </row>
    <row r="426" spans="1:10">
      <c r="A426" t="s">
        <v>152</v>
      </c>
      <c r="B426" t="s">
        <v>142</v>
      </c>
      <c r="C426" t="s">
        <v>149</v>
      </c>
      <c r="D426" t="s">
        <v>143</v>
      </c>
      <c r="E426">
        <v>82</v>
      </c>
      <c r="F426" t="s">
        <v>77</v>
      </c>
      <c r="G426" s="100" t="s">
        <v>179</v>
      </c>
      <c r="H426" t="s">
        <v>144</v>
      </c>
      <c r="I426">
        <v>262</v>
      </c>
      <c r="J426">
        <f t="shared" si="7"/>
        <v>262</v>
      </c>
    </row>
    <row r="427" spans="1:10">
      <c r="A427" t="s">
        <v>152</v>
      </c>
      <c r="B427" t="s">
        <v>142</v>
      </c>
      <c r="C427" t="s">
        <v>149</v>
      </c>
      <c r="D427" t="s">
        <v>143</v>
      </c>
      <c r="E427">
        <v>82</v>
      </c>
      <c r="F427" t="s">
        <v>77</v>
      </c>
      <c r="G427" s="100" t="s">
        <v>180</v>
      </c>
      <c r="H427" t="s">
        <v>144</v>
      </c>
      <c r="I427">
        <v>264</v>
      </c>
      <c r="J427">
        <f t="shared" si="7"/>
        <v>264</v>
      </c>
    </row>
    <row r="428" spans="1:10">
      <c r="A428" t="s">
        <v>152</v>
      </c>
      <c r="B428" t="s">
        <v>142</v>
      </c>
      <c r="C428" t="s">
        <v>149</v>
      </c>
      <c r="D428" t="s">
        <v>143</v>
      </c>
      <c r="E428">
        <v>82</v>
      </c>
      <c r="F428" t="s">
        <v>77</v>
      </c>
      <c r="G428" s="100" t="s">
        <v>181</v>
      </c>
      <c r="H428" t="s">
        <v>144</v>
      </c>
      <c r="I428">
        <v>302</v>
      </c>
      <c r="J428">
        <f t="shared" si="7"/>
        <v>302</v>
      </c>
    </row>
    <row r="429" spans="1:10">
      <c r="A429" t="s">
        <v>152</v>
      </c>
      <c r="B429" t="s">
        <v>142</v>
      </c>
      <c r="C429" t="s">
        <v>149</v>
      </c>
      <c r="D429" t="s">
        <v>143</v>
      </c>
      <c r="E429">
        <v>82</v>
      </c>
      <c r="F429" t="s">
        <v>77</v>
      </c>
      <c r="G429" s="100" t="s">
        <v>182</v>
      </c>
      <c r="H429" t="s">
        <v>144</v>
      </c>
      <c r="I429">
        <v>331</v>
      </c>
      <c r="J429">
        <f t="shared" si="7"/>
        <v>331</v>
      </c>
    </row>
    <row r="430" spans="1:10">
      <c r="A430" t="s">
        <v>152</v>
      </c>
      <c r="B430" t="s">
        <v>142</v>
      </c>
      <c r="C430" t="s">
        <v>149</v>
      </c>
      <c r="D430" t="s">
        <v>143</v>
      </c>
      <c r="E430">
        <v>82</v>
      </c>
      <c r="F430" t="s">
        <v>77</v>
      </c>
      <c r="G430" s="100" t="s">
        <v>183</v>
      </c>
      <c r="H430" t="s">
        <v>144</v>
      </c>
      <c r="I430">
        <v>275</v>
      </c>
      <c r="J430">
        <f t="shared" si="7"/>
        <v>275</v>
      </c>
    </row>
    <row r="431" spans="1:10">
      <c r="A431" t="s">
        <v>152</v>
      </c>
      <c r="B431" t="s">
        <v>142</v>
      </c>
      <c r="C431" t="s">
        <v>149</v>
      </c>
      <c r="D431" t="s">
        <v>143</v>
      </c>
      <c r="E431">
        <v>82</v>
      </c>
      <c r="F431" t="s">
        <v>77</v>
      </c>
      <c r="G431" s="100" t="s">
        <v>184</v>
      </c>
      <c r="H431" t="s">
        <v>144</v>
      </c>
      <c r="I431">
        <v>314</v>
      </c>
      <c r="J431">
        <f t="shared" si="7"/>
        <v>314</v>
      </c>
    </row>
    <row r="432" spans="1:10">
      <c r="A432" t="s">
        <v>152</v>
      </c>
      <c r="B432" t="s">
        <v>142</v>
      </c>
      <c r="C432" t="s">
        <v>149</v>
      </c>
      <c r="D432" t="s">
        <v>143</v>
      </c>
      <c r="E432">
        <v>82</v>
      </c>
      <c r="F432" t="s">
        <v>77</v>
      </c>
      <c r="G432" s="100" t="s">
        <v>185</v>
      </c>
      <c r="H432" t="s">
        <v>144</v>
      </c>
      <c r="I432">
        <v>350</v>
      </c>
      <c r="J432">
        <f t="shared" si="7"/>
        <v>350</v>
      </c>
    </row>
    <row r="433" spans="1:10">
      <c r="A433" t="s">
        <v>152</v>
      </c>
      <c r="B433" t="s">
        <v>142</v>
      </c>
      <c r="C433" t="s">
        <v>149</v>
      </c>
      <c r="D433" t="s">
        <v>143</v>
      </c>
      <c r="E433">
        <v>83</v>
      </c>
      <c r="F433" t="s">
        <v>78</v>
      </c>
      <c r="G433" s="100" t="s">
        <v>179</v>
      </c>
      <c r="H433" t="s">
        <v>144</v>
      </c>
      <c r="I433">
        <v>422</v>
      </c>
      <c r="J433">
        <f t="shared" si="7"/>
        <v>422</v>
      </c>
    </row>
    <row r="434" spans="1:10">
      <c r="A434" t="s">
        <v>152</v>
      </c>
      <c r="B434" t="s">
        <v>142</v>
      </c>
      <c r="C434" t="s">
        <v>149</v>
      </c>
      <c r="D434" t="s">
        <v>143</v>
      </c>
      <c r="E434">
        <v>83</v>
      </c>
      <c r="F434" t="s">
        <v>78</v>
      </c>
      <c r="G434" s="100" t="s">
        <v>180</v>
      </c>
      <c r="H434" t="s">
        <v>144</v>
      </c>
      <c r="I434">
        <v>471</v>
      </c>
      <c r="J434">
        <f t="shared" si="7"/>
        <v>471</v>
      </c>
    </row>
    <row r="435" spans="1:10">
      <c r="A435" t="s">
        <v>152</v>
      </c>
      <c r="B435" t="s">
        <v>142</v>
      </c>
      <c r="C435" t="s">
        <v>149</v>
      </c>
      <c r="D435" t="s">
        <v>143</v>
      </c>
      <c r="E435">
        <v>83</v>
      </c>
      <c r="F435" t="s">
        <v>78</v>
      </c>
      <c r="G435" s="100" t="s">
        <v>181</v>
      </c>
      <c r="H435" t="s">
        <v>144</v>
      </c>
      <c r="I435">
        <v>473</v>
      </c>
      <c r="J435">
        <f t="shared" si="7"/>
        <v>473</v>
      </c>
    </row>
    <row r="436" spans="1:10">
      <c r="A436" t="s">
        <v>152</v>
      </c>
      <c r="B436" t="s">
        <v>142</v>
      </c>
      <c r="C436" t="s">
        <v>149</v>
      </c>
      <c r="D436" t="s">
        <v>143</v>
      </c>
      <c r="E436">
        <v>83</v>
      </c>
      <c r="F436" t="s">
        <v>78</v>
      </c>
      <c r="G436" s="100" t="s">
        <v>182</v>
      </c>
      <c r="H436" t="s">
        <v>144</v>
      </c>
      <c r="I436">
        <v>506</v>
      </c>
      <c r="J436">
        <f t="shared" si="7"/>
        <v>506</v>
      </c>
    </row>
    <row r="437" spans="1:10">
      <c r="A437" t="s">
        <v>152</v>
      </c>
      <c r="B437" t="s">
        <v>142</v>
      </c>
      <c r="C437" t="s">
        <v>149</v>
      </c>
      <c r="D437" t="s">
        <v>143</v>
      </c>
      <c r="E437">
        <v>83</v>
      </c>
      <c r="F437" t="s">
        <v>78</v>
      </c>
      <c r="G437" s="100" t="s">
        <v>183</v>
      </c>
      <c r="H437" t="s">
        <v>144</v>
      </c>
      <c r="I437">
        <v>534</v>
      </c>
      <c r="J437">
        <f t="shared" si="7"/>
        <v>534</v>
      </c>
    </row>
    <row r="438" spans="1:10">
      <c r="A438" t="s">
        <v>152</v>
      </c>
      <c r="B438" t="s">
        <v>142</v>
      </c>
      <c r="C438" t="s">
        <v>149</v>
      </c>
      <c r="D438" t="s">
        <v>143</v>
      </c>
      <c r="E438">
        <v>83</v>
      </c>
      <c r="F438" t="s">
        <v>78</v>
      </c>
      <c r="G438" s="100" t="s">
        <v>184</v>
      </c>
      <c r="H438" t="s">
        <v>144</v>
      </c>
      <c r="I438">
        <v>496</v>
      </c>
      <c r="J438">
        <f t="shared" si="7"/>
        <v>496</v>
      </c>
    </row>
    <row r="439" spans="1:10">
      <c r="A439" t="s">
        <v>152</v>
      </c>
      <c r="B439" t="s">
        <v>142</v>
      </c>
      <c r="C439" t="s">
        <v>149</v>
      </c>
      <c r="D439" t="s">
        <v>143</v>
      </c>
      <c r="E439">
        <v>83</v>
      </c>
      <c r="F439" t="s">
        <v>78</v>
      </c>
      <c r="G439" s="100" t="s">
        <v>185</v>
      </c>
      <c r="H439" t="s">
        <v>144</v>
      </c>
      <c r="I439">
        <v>515</v>
      </c>
      <c r="J439">
        <f t="shared" si="7"/>
        <v>515</v>
      </c>
    </row>
    <row r="440" spans="1:10">
      <c r="A440" t="s">
        <v>152</v>
      </c>
      <c r="B440" t="s">
        <v>142</v>
      </c>
      <c r="C440" t="s">
        <v>149</v>
      </c>
      <c r="D440" t="s">
        <v>143</v>
      </c>
      <c r="E440">
        <v>84</v>
      </c>
      <c r="F440" t="s">
        <v>79</v>
      </c>
      <c r="G440" s="100" t="s">
        <v>179</v>
      </c>
      <c r="H440" t="s">
        <v>144</v>
      </c>
      <c r="I440">
        <v>21</v>
      </c>
      <c r="J440">
        <f t="shared" si="7"/>
        <v>21</v>
      </c>
    </row>
    <row r="441" spans="1:10">
      <c r="A441" t="s">
        <v>152</v>
      </c>
      <c r="B441" t="s">
        <v>142</v>
      </c>
      <c r="C441" t="s">
        <v>149</v>
      </c>
      <c r="D441" t="s">
        <v>143</v>
      </c>
      <c r="E441">
        <v>84</v>
      </c>
      <c r="F441" t="s">
        <v>79</v>
      </c>
      <c r="G441" s="100" t="s">
        <v>180</v>
      </c>
      <c r="H441" t="s">
        <v>144</v>
      </c>
      <c r="I441">
        <v>26</v>
      </c>
      <c r="J441">
        <f t="shared" si="7"/>
        <v>26</v>
      </c>
    </row>
    <row r="442" spans="1:10">
      <c r="A442" t="s">
        <v>152</v>
      </c>
      <c r="B442" t="s">
        <v>142</v>
      </c>
      <c r="C442" t="s">
        <v>149</v>
      </c>
      <c r="D442" t="s">
        <v>143</v>
      </c>
      <c r="E442">
        <v>84</v>
      </c>
      <c r="F442" t="s">
        <v>79</v>
      </c>
      <c r="G442" s="100" t="s">
        <v>181</v>
      </c>
      <c r="H442" t="s">
        <v>144</v>
      </c>
      <c r="I442">
        <v>30</v>
      </c>
      <c r="J442">
        <f t="shared" si="7"/>
        <v>30</v>
      </c>
    </row>
    <row r="443" spans="1:10">
      <c r="A443" t="s">
        <v>152</v>
      </c>
      <c r="B443" t="s">
        <v>142</v>
      </c>
      <c r="C443" t="s">
        <v>149</v>
      </c>
      <c r="D443" t="s">
        <v>143</v>
      </c>
      <c r="E443">
        <v>84</v>
      </c>
      <c r="F443" t="s">
        <v>79</v>
      </c>
      <c r="G443" s="100" t="s">
        <v>182</v>
      </c>
      <c r="H443" t="s">
        <v>144</v>
      </c>
      <c r="I443">
        <v>24</v>
      </c>
      <c r="J443">
        <f t="shared" si="7"/>
        <v>24</v>
      </c>
    </row>
    <row r="444" spans="1:10">
      <c r="A444" t="s">
        <v>152</v>
      </c>
      <c r="B444" t="s">
        <v>142</v>
      </c>
      <c r="C444" t="s">
        <v>149</v>
      </c>
      <c r="D444" t="s">
        <v>143</v>
      </c>
      <c r="E444">
        <v>84</v>
      </c>
      <c r="F444" t="s">
        <v>79</v>
      </c>
      <c r="G444" s="100" t="s">
        <v>183</v>
      </c>
      <c r="H444" t="s">
        <v>144</v>
      </c>
      <c r="I444">
        <v>21</v>
      </c>
      <c r="J444">
        <f t="shared" si="7"/>
        <v>21</v>
      </c>
    </row>
    <row r="445" spans="1:10">
      <c r="A445" t="s">
        <v>152</v>
      </c>
      <c r="B445" t="s">
        <v>142</v>
      </c>
      <c r="C445" t="s">
        <v>149</v>
      </c>
      <c r="D445" t="s">
        <v>143</v>
      </c>
      <c r="E445">
        <v>84</v>
      </c>
      <c r="F445" t="s">
        <v>79</v>
      </c>
      <c r="G445" s="100" t="s">
        <v>184</v>
      </c>
      <c r="H445" t="s">
        <v>144</v>
      </c>
      <c r="I445">
        <v>21</v>
      </c>
      <c r="J445">
        <f t="shared" si="7"/>
        <v>21</v>
      </c>
    </row>
    <row r="446" spans="1:10">
      <c r="A446" t="s">
        <v>152</v>
      </c>
      <c r="B446" t="s">
        <v>142</v>
      </c>
      <c r="C446" t="s">
        <v>149</v>
      </c>
      <c r="D446" t="s">
        <v>143</v>
      </c>
      <c r="E446">
        <v>84</v>
      </c>
      <c r="F446" t="s">
        <v>79</v>
      </c>
      <c r="G446" s="100" t="s">
        <v>185</v>
      </c>
      <c r="H446" t="s">
        <v>144</v>
      </c>
      <c r="I446">
        <v>18</v>
      </c>
      <c r="J446">
        <f t="shared" ref="J446:J509" si="8">IF(I446="Msk",8,I446)</f>
        <v>18</v>
      </c>
    </row>
    <row r="447" spans="1:10">
      <c r="A447" t="s">
        <v>152</v>
      </c>
      <c r="B447" t="s">
        <v>142</v>
      </c>
      <c r="C447" t="s">
        <v>149</v>
      </c>
      <c r="D447" t="s">
        <v>143</v>
      </c>
      <c r="E447">
        <v>85</v>
      </c>
      <c r="F447" t="s">
        <v>80</v>
      </c>
      <c r="G447" s="100" t="s">
        <v>179</v>
      </c>
      <c r="H447" t="s">
        <v>144</v>
      </c>
      <c r="I447">
        <v>62</v>
      </c>
      <c r="J447">
        <f t="shared" si="8"/>
        <v>62</v>
      </c>
    </row>
    <row r="448" spans="1:10">
      <c r="A448" t="s">
        <v>152</v>
      </c>
      <c r="B448" t="s">
        <v>142</v>
      </c>
      <c r="C448" t="s">
        <v>149</v>
      </c>
      <c r="D448" t="s">
        <v>143</v>
      </c>
      <c r="E448">
        <v>85</v>
      </c>
      <c r="F448" t="s">
        <v>80</v>
      </c>
      <c r="G448" s="100" t="s">
        <v>180</v>
      </c>
      <c r="H448" t="s">
        <v>144</v>
      </c>
      <c r="I448">
        <v>66</v>
      </c>
      <c r="J448">
        <f t="shared" si="8"/>
        <v>66</v>
      </c>
    </row>
    <row r="449" spans="1:10">
      <c r="A449" t="s">
        <v>152</v>
      </c>
      <c r="B449" t="s">
        <v>142</v>
      </c>
      <c r="C449" t="s">
        <v>149</v>
      </c>
      <c r="D449" t="s">
        <v>143</v>
      </c>
      <c r="E449">
        <v>85</v>
      </c>
      <c r="F449" t="s">
        <v>80</v>
      </c>
      <c r="G449" s="100" t="s">
        <v>181</v>
      </c>
      <c r="H449" t="s">
        <v>144</v>
      </c>
      <c r="I449">
        <v>62</v>
      </c>
      <c r="J449">
        <f t="shared" si="8"/>
        <v>62</v>
      </c>
    </row>
    <row r="450" spans="1:10">
      <c r="A450" t="s">
        <v>152</v>
      </c>
      <c r="B450" t="s">
        <v>142</v>
      </c>
      <c r="C450" t="s">
        <v>149</v>
      </c>
      <c r="D450" t="s">
        <v>143</v>
      </c>
      <c r="E450">
        <v>85</v>
      </c>
      <c r="F450" t="s">
        <v>80</v>
      </c>
      <c r="G450" s="100" t="s">
        <v>182</v>
      </c>
      <c r="H450" t="s">
        <v>144</v>
      </c>
      <c r="I450">
        <v>67</v>
      </c>
      <c r="J450">
        <f t="shared" si="8"/>
        <v>67</v>
      </c>
    </row>
    <row r="451" spans="1:10">
      <c r="A451" t="s">
        <v>152</v>
      </c>
      <c r="B451" t="s">
        <v>142</v>
      </c>
      <c r="C451" t="s">
        <v>149</v>
      </c>
      <c r="D451" t="s">
        <v>143</v>
      </c>
      <c r="E451">
        <v>85</v>
      </c>
      <c r="F451" t="s">
        <v>80</v>
      </c>
      <c r="G451" s="100" t="s">
        <v>183</v>
      </c>
      <c r="H451" t="s">
        <v>144</v>
      </c>
      <c r="I451">
        <v>72</v>
      </c>
      <c r="J451">
        <f t="shared" si="8"/>
        <v>72</v>
      </c>
    </row>
    <row r="452" spans="1:10">
      <c r="A452" t="s">
        <v>152</v>
      </c>
      <c r="B452" t="s">
        <v>142</v>
      </c>
      <c r="C452" t="s">
        <v>149</v>
      </c>
      <c r="D452" t="s">
        <v>143</v>
      </c>
      <c r="E452">
        <v>85</v>
      </c>
      <c r="F452" t="s">
        <v>80</v>
      </c>
      <c r="G452" s="100" t="s">
        <v>184</v>
      </c>
      <c r="H452" t="s">
        <v>144</v>
      </c>
      <c r="I452">
        <v>77</v>
      </c>
      <c r="J452">
        <f t="shared" si="8"/>
        <v>77</v>
      </c>
    </row>
    <row r="453" spans="1:10">
      <c r="A453" t="s">
        <v>152</v>
      </c>
      <c r="B453" t="s">
        <v>142</v>
      </c>
      <c r="C453" t="s">
        <v>149</v>
      </c>
      <c r="D453" t="s">
        <v>143</v>
      </c>
      <c r="E453">
        <v>85</v>
      </c>
      <c r="F453" t="s">
        <v>80</v>
      </c>
      <c r="G453" s="100" t="s">
        <v>185</v>
      </c>
      <c r="H453" t="s">
        <v>144</v>
      </c>
      <c r="I453">
        <v>76</v>
      </c>
      <c r="J453">
        <f t="shared" si="8"/>
        <v>76</v>
      </c>
    </row>
    <row r="454" spans="1:10">
      <c r="A454" t="s">
        <v>152</v>
      </c>
      <c r="B454" t="s">
        <v>142</v>
      </c>
      <c r="C454" t="s">
        <v>149</v>
      </c>
      <c r="D454" t="s">
        <v>143</v>
      </c>
      <c r="E454">
        <v>87</v>
      </c>
      <c r="F454" t="s">
        <v>81</v>
      </c>
      <c r="G454" s="100" t="s">
        <v>179</v>
      </c>
      <c r="H454" t="s">
        <v>144</v>
      </c>
      <c r="I454">
        <v>14</v>
      </c>
      <c r="J454">
        <f t="shared" si="8"/>
        <v>14</v>
      </c>
    </row>
    <row r="455" spans="1:10">
      <c r="A455" t="s">
        <v>152</v>
      </c>
      <c r="B455" t="s">
        <v>142</v>
      </c>
      <c r="C455" t="s">
        <v>149</v>
      </c>
      <c r="D455" t="s">
        <v>143</v>
      </c>
      <c r="E455">
        <v>87</v>
      </c>
      <c r="F455" t="s">
        <v>81</v>
      </c>
      <c r="G455" s="100" t="s">
        <v>180</v>
      </c>
      <c r="H455" t="s">
        <v>144</v>
      </c>
      <c r="I455">
        <v>18</v>
      </c>
      <c r="J455">
        <f t="shared" si="8"/>
        <v>18</v>
      </c>
    </row>
    <row r="456" spans="1:10">
      <c r="A456" t="s">
        <v>152</v>
      </c>
      <c r="B456" t="s">
        <v>142</v>
      </c>
      <c r="C456" t="s">
        <v>149</v>
      </c>
      <c r="D456" t="s">
        <v>143</v>
      </c>
      <c r="E456">
        <v>87</v>
      </c>
      <c r="F456" t="s">
        <v>81</v>
      </c>
      <c r="G456" s="100" t="s">
        <v>181</v>
      </c>
      <c r="H456" t="s">
        <v>144</v>
      </c>
      <c r="I456">
        <v>11</v>
      </c>
      <c r="J456">
        <f t="shared" si="8"/>
        <v>11</v>
      </c>
    </row>
    <row r="457" spans="1:10">
      <c r="A457" t="s">
        <v>152</v>
      </c>
      <c r="B457" t="s">
        <v>142</v>
      </c>
      <c r="C457" t="s">
        <v>149</v>
      </c>
      <c r="D457" t="s">
        <v>143</v>
      </c>
      <c r="E457">
        <v>87</v>
      </c>
      <c r="F457" t="s">
        <v>81</v>
      </c>
      <c r="G457" s="100" t="s">
        <v>182</v>
      </c>
      <c r="H457" t="s">
        <v>144</v>
      </c>
      <c r="I457">
        <v>16</v>
      </c>
      <c r="J457">
        <f t="shared" si="8"/>
        <v>16</v>
      </c>
    </row>
    <row r="458" spans="1:10">
      <c r="A458" t="s">
        <v>152</v>
      </c>
      <c r="B458" t="s">
        <v>142</v>
      </c>
      <c r="C458" t="s">
        <v>149</v>
      </c>
      <c r="D458" t="s">
        <v>143</v>
      </c>
      <c r="E458">
        <v>87</v>
      </c>
      <c r="F458" t="s">
        <v>81</v>
      </c>
      <c r="G458" s="100" t="s">
        <v>183</v>
      </c>
      <c r="H458" t="s">
        <v>144</v>
      </c>
      <c r="I458">
        <v>12</v>
      </c>
      <c r="J458">
        <f t="shared" si="8"/>
        <v>12</v>
      </c>
    </row>
    <row r="459" spans="1:10">
      <c r="A459" t="s">
        <v>152</v>
      </c>
      <c r="B459" t="s">
        <v>142</v>
      </c>
      <c r="C459" t="s">
        <v>149</v>
      </c>
      <c r="D459" t="s">
        <v>143</v>
      </c>
      <c r="E459">
        <v>87</v>
      </c>
      <c r="F459" t="s">
        <v>81</v>
      </c>
      <c r="G459" s="100" t="s">
        <v>184</v>
      </c>
      <c r="H459" t="s">
        <v>144</v>
      </c>
      <c r="I459">
        <v>13</v>
      </c>
      <c r="J459">
        <f t="shared" si="8"/>
        <v>13</v>
      </c>
    </row>
    <row r="460" spans="1:10">
      <c r="A460" t="s">
        <v>152</v>
      </c>
      <c r="B460" t="s">
        <v>142</v>
      </c>
      <c r="C460" t="s">
        <v>149</v>
      </c>
      <c r="D460" t="s">
        <v>143</v>
      </c>
      <c r="E460">
        <v>87</v>
      </c>
      <c r="F460" t="s">
        <v>81</v>
      </c>
      <c r="G460" s="100" t="s">
        <v>185</v>
      </c>
      <c r="H460" t="s">
        <v>144</v>
      </c>
      <c r="I460">
        <v>14</v>
      </c>
      <c r="J460">
        <f t="shared" si="8"/>
        <v>14</v>
      </c>
    </row>
    <row r="461" spans="1:10">
      <c r="A461" t="s">
        <v>152</v>
      </c>
      <c r="B461" t="s">
        <v>142</v>
      </c>
      <c r="C461" t="s">
        <v>149</v>
      </c>
      <c r="D461" t="s">
        <v>143</v>
      </c>
      <c r="E461">
        <v>91</v>
      </c>
      <c r="F461" t="s">
        <v>82</v>
      </c>
      <c r="G461" t="s">
        <v>179</v>
      </c>
      <c r="H461" t="s">
        <v>144</v>
      </c>
      <c r="I461">
        <v>184</v>
      </c>
    </row>
    <row r="462" spans="1:10">
      <c r="A462" t="s">
        <v>152</v>
      </c>
      <c r="B462" t="s">
        <v>142</v>
      </c>
      <c r="C462" t="s">
        <v>149</v>
      </c>
      <c r="D462" t="s">
        <v>143</v>
      </c>
      <c r="E462">
        <v>91</v>
      </c>
      <c r="F462" t="s">
        <v>82</v>
      </c>
      <c r="G462" t="s">
        <v>180</v>
      </c>
      <c r="H462" t="s">
        <v>144</v>
      </c>
      <c r="I462">
        <v>215</v>
      </c>
    </row>
    <row r="463" spans="1:10">
      <c r="A463" t="s">
        <v>152</v>
      </c>
      <c r="B463" t="s">
        <v>142</v>
      </c>
      <c r="C463" t="s">
        <v>149</v>
      </c>
      <c r="D463" t="s">
        <v>143</v>
      </c>
      <c r="E463">
        <v>91</v>
      </c>
      <c r="F463" t="s">
        <v>82</v>
      </c>
      <c r="G463" t="s">
        <v>181</v>
      </c>
      <c r="H463" t="s">
        <v>144</v>
      </c>
      <c r="I463">
        <v>221</v>
      </c>
    </row>
    <row r="464" spans="1:10">
      <c r="A464" t="s">
        <v>152</v>
      </c>
      <c r="B464" t="s">
        <v>142</v>
      </c>
      <c r="C464" t="s">
        <v>149</v>
      </c>
      <c r="D464" t="s">
        <v>143</v>
      </c>
      <c r="E464">
        <v>91</v>
      </c>
      <c r="F464" t="s">
        <v>82</v>
      </c>
      <c r="G464" t="s">
        <v>182</v>
      </c>
      <c r="H464" t="s">
        <v>144</v>
      </c>
      <c r="I464">
        <v>208</v>
      </c>
    </row>
    <row r="465" spans="1:9">
      <c r="A465" t="s">
        <v>152</v>
      </c>
      <c r="B465" t="s">
        <v>142</v>
      </c>
      <c r="C465" t="s">
        <v>149</v>
      </c>
      <c r="D465" t="s">
        <v>143</v>
      </c>
      <c r="E465">
        <v>91</v>
      </c>
      <c r="F465" t="s">
        <v>82</v>
      </c>
      <c r="G465" t="s">
        <v>183</v>
      </c>
      <c r="H465" t="s">
        <v>144</v>
      </c>
      <c r="I465">
        <v>235</v>
      </c>
    </row>
    <row r="466" spans="1:9">
      <c r="A466" t="s">
        <v>152</v>
      </c>
      <c r="B466" t="s">
        <v>142</v>
      </c>
      <c r="C466" t="s">
        <v>149</v>
      </c>
      <c r="D466" t="s">
        <v>143</v>
      </c>
      <c r="E466">
        <v>91</v>
      </c>
      <c r="F466" t="s">
        <v>82</v>
      </c>
      <c r="G466" t="s">
        <v>184</v>
      </c>
      <c r="H466" t="s">
        <v>144</v>
      </c>
      <c r="I466">
        <v>255</v>
      </c>
    </row>
    <row r="467" spans="1:9">
      <c r="A467" t="s">
        <v>152</v>
      </c>
      <c r="B467" t="s">
        <v>142</v>
      </c>
      <c r="C467" t="s">
        <v>149</v>
      </c>
      <c r="D467" t="s">
        <v>143</v>
      </c>
      <c r="E467">
        <v>91</v>
      </c>
      <c r="F467" t="s">
        <v>82</v>
      </c>
      <c r="G467" t="s">
        <v>185</v>
      </c>
      <c r="H467" t="s">
        <v>144</v>
      </c>
      <c r="I467">
        <v>264</v>
      </c>
    </row>
    <row r="468" spans="1:9">
      <c r="A468" t="s">
        <v>152</v>
      </c>
      <c r="B468" t="s">
        <v>142</v>
      </c>
      <c r="C468" t="s">
        <v>149</v>
      </c>
      <c r="D468" t="s">
        <v>143</v>
      </c>
      <c r="E468">
        <v>92</v>
      </c>
      <c r="F468" t="s">
        <v>83</v>
      </c>
      <c r="G468" t="s">
        <v>179</v>
      </c>
      <c r="H468" t="s">
        <v>144</v>
      </c>
      <c r="I468">
        <v>20</v>
      </c>
    </row>
    <row r="469" spans="1:9">
      <c r="A469" t="s">
        <v>152</v>
      </c>
      <c r="B469" t="s">
        <v>142</v>
      </c>
      <c r="C469" t="s">
        <v>149</v>
      </c>
      <c r="D469" t="s">
        <v>143</v>
      </c>
      <c r="E469">
        <v>92</v>
      </c>
      <c r="F469" t="s">
        <v>83</v>
      </c>
      <c r="G469" t="s">
        <v>180</v>
      </c>
      <c r="H469" t="s">
        <v>144</v>
      </c>
      <c r="I469">
        <v>24</v>
      </c>
    </row>
    <row r="470" spans="1:9">
      <c r="A470" t="s">
        <v>152</v>
      </c>
      <c r="B470" t="s">
        <v>142</v>
      </c>
      <c r="C470" t="s">
        <v>149</v>
      </c>
      <c r="D470" t="s">
        <v>143</v>
      </c>
      <c r="E470">
        <v>92</v>
      </c>
      <c r="F470" t="s">
        <v>83</v>
      </c>
      <c r="G470" t="s">
        <v>181</v>
      </c>
      <c r="H470" t="s">
        <v>144</v>
      </c>
      <c r="I470">
        <v>24</v>
      </c>
    </row>
    <row r="471" spans="1:9">
      <c r="A471" t="s">
        <v>152</v>
      </c>
      <c r="B471" t="s">
        <v>142</v>
      </c>
      <c r="C471" t="s">
        <v>149</v>
      </c>
      <c r="D471" t="s">
        <v>143</v>
      </c>
      <c r="E471">
        <v>92</v>
      </c>
      <c r="F471" t="s">
        <v>83</v>
      </c>
      <c r="G471" t="s">
        <v>182</v>
      </c>
      <c r="H471" t="s">
        <v>144</v>
      </c>
      <c r="I471">
        <v>29</v>
      </c>
    </row>
    <row r="472" spans="1:9">
      <c r="A472" t="s">
        <v>152</v>
      </c>
      <c r="B472" t="s">
        <v>142</v>
      </c>
      <c r="C472" t="s">
        <v>149</v>
      </c>
      <c r="D472" t="s">
        <v>143</v>
      </c>
      <c r="E472">
        <v>92</v>
      </c>
      <c r="F472" t="s">
        <v>83</v>
      </c>
      <c r="G472" t="s">
        <v>183</v>
      </c>
      <c r="H472" t="s">
        <v>144</v>
      </c>
      <c r="I472">
        <v>28</v>
      </c>
    </row>
    <row r="473" spans="1:9">
      <c r="A473" t="s">
        <v>152</v>
      </c>
      <c r="B473" t="s">
        <v>142</v>
      </c>
      <c r="C473" t="s">
        <v>149</v>
      </c>
      <c r="D473" t="s">
        <v>143</v>
      </c>
      <c r="E473">
        <v>92</v>
      </c>
      <c r="F473" t="s">
        <v>83</v>
      </c>
      <c r="G473" t="s">
        <v>184</v>
      </c>
      <c r="H473" t="s">
        <v>144</v>
      </c>
      <c r="I473">
        <v>25</v>
      </c>
    </row>
    <row r="474" spans="1:9">
      <c r="A474" t="s">
        <v>152</v>
      </c>
      <c r="B474" t="s">
        <v>142</v>
      </c>
      <c r="C474" t="s">
        <v>149</v>
      </c>
      <c r="D474" t="s">
        <v>143</v>
      </c>
      <c r="E474">
        <v>92</v>
      </c>
      <c r="F474" t="s">
        <v>83</v>
      </c>
      <c r="G474" t="s">
        <v>185</v>
      </c>
      <c r="H474" t="s">
        <v>144</v>
      </c>
      <c r="I474">
        <v>30</v>
      </c>
    </row>
    <row r="475" spans="1:9">
      <c r="A475" t="s">
        <v>152</v>
      </c>
      <c r="B475" t="s">
        <v>142</v>
      </c>
      <c r="C475" t="s">
        <v>149</v>
      </c>
      <c r="D475" t="s">
        <v>143</v>
      </c>
      <c r="E475">
        <v>93</v>
      </c>
      <c r="F475" t="s">
        <v>84</v>
      </c>
      <c r="G475" t="s">
        <v>179</v>
      </c>
      <c r="H475" t="s">
        <v>144</v>
      </c>
      <c r="I475">
        <v>528</v>
      </c>
    </row>
    <row r="476" spans="1:9">
      <c r="A476" t="s">
        <v>152</v>
      </c>
      <c r="B476" t="s">
        <v>142</v>
      </c>
      <c r="C476" t="s">
        <v>149</v>
      </c>
      <c r="D476" t="s">
        <v>143</v>
      </c>
      <c r="E476">
        <v>93</v>
      </c>
      <c r="F476" t="s">
        <v>84</v>
      </c>
      <c r="G476" t="s">
        <v>180</v>
      </c>
      <c r="H476" t="s">
        <v>144</v>
      </c>
      <c r="I476">
        <v>574</v>
      </c>
    </row>
    <row r="477" spans="1:9">
      <c r="A477" t="s">
        <v>152</v>
      </c>
      <c r="B477" t="s">
        <v>142</v>
      </c>
      <c r="C477" t="s">
        <v>149</v>
      </c>
      <c r="D477" t="s">
        <v>143</v>
      </c>
      <c r="E477">
        <v>93</v>
      </c>
      <c r="F477" t="s">
        <v>84</v>
      </c>
      <c r="G477" t="s">
        <v>181</v>
      </c>
      <c r="H477" t="s">
        <v>144</v>
      </c>
      <c r="I477">
        <v>534</v>
      </c>
    </row>
    <row r="478" spans="1:9">
      <c r="A478" t="s">
        <v>152</v>
      </c>
      <c r="B478" t="s">
        <v>142</v>
      </c>
      <c r="C478" t="s">
        <v>149</v>
      </c>
      <c r="D478" t="s">
        <v>143</v>
      </c>
      <c r="E478">
        <v>93</v>
      </c>
      <c r="F478" t="s">
        <v>84</v>
      </c>
      <c r="G478" t="s">
        <v>182</v>
      </c>
      <c r="H478" t="s">
        <v>144</v>
      </c>
      <c r="I478">
        <v>572</v>
      </c>
    </row>
    <row r="479" spans="1:9">
      <c r="A479" t="s">
        <v>152</v>
      </c>
      <c r="B479" t="s">
        <v>142</v>
      </c>
      <c r="C479" t="s">
        <v>149</v>
      </c>
      <c r="D479" t="s">
        <v>143</v>
      </c>
      <c r="E479">
        <v>93</v>
      </c>
      <c r="F479" t="s">
        <v>84</v>
      </c>
      <c r="G479" t="s">
        <v>183</v>
      </c>
      <c r="H479" t="s">
        <v>144</v>
      </c>
      <c r="I479">
        <v>597</v>
      </c>
    </row>
    <row r="480" spans="1:9">
      <c r="A480" t="s">
        <v>152</v>
      </c>
      <c r="B480" t="s">
        <v>142</v>
      </c>
      <c r="C480" t="s">
        <v>149</v>
      </c>
      <c r="D480" t="s">
        <v>143</v>
      </c>
      <c r="E480">
        <v>93</v>
      </c>
      <c r="F480" t="s">
        <v>84</v>
      </c>
      <c r="G480" t="s">
        <v>184</v>
      </c>
      <c r="H480" t="s">
        <v>144</v>
      </c>
      <c r="I480">
        <v>520</v>
      </c>
    </row>
    <row r="481" spans="1:10">
      <c r="A481" t="s">
        <v>152</v>
      </c>
      <c r="B481" t="s">
        <v>142</v>
      </c>
      <c r="C481" t="s">
        <v>149</v>
      </c>
      <c r="D481" t="s">
        <v>143</v>
      </c>
      <c r="E481">
        <v>93</v>
      </c>
      <c r="F481" t="s">
        <v>84</v>
      </c>
      <c r="G481" t="s">
        <v>185</v>
      </c>
      <c r="H481" t="s">
        <v>144</v>
      </c>
      <c r="I481">
        <v>475</v>
      </c>
    </row>
    <row r="482" spans="1:10">
      <c r="A482" t="s">
        <v>152</v>
      </c>
      <c r="B482" t="s">
        <v>142</v>
      </c>
      <c r="C482" t="s">
        <v>149</v>
      </c>
      <c r="D482" t="s">
        <v>143</v>
      </c>
      <c r="E482">
        <v>5</v>
      </c>
      <c r="F482" t="s">
        <v>25</v>
      </c>
      <c r="G482" s="100">
        <v>99</v>
      </c>
      <c r="H482" t="s">
        <v>146</v>
      </c>
      <c r="I482">
        <v>68</v>
      </c>
      <c r="J482">
        <f t="shared" ref="J482:J513" si="9">IF(I482="Msk",8,I482)</f>
        <v>68</v>
      </c>
    </row>
    <row r="483" spans="1:10">
      <c r="A483" t="s">
        <v>152</v>
      </c>
      <c r="B483" t="s">
        <v>142</v>
      </c>
      <c r="C483" t="s">
        <v>149</v>
      </c>
      <c r="D483" t="s">
        <v>143</v>
      </c>
      <c r="E483">
        <v>6</v>
      </c>
      <c r="F483" t="s">
        <v>26</v>
      </c>
      <c r="G483" s="100">
        <v>99</v>
      </c>
      <c r="H483" t="s">
        <v>146</v>
      </c>
      <c r="I483" t="s">
        <v>150</v>
      </c>
      <c r="J483">
        <f t="shared" si="9"/>
        <v>8</v>
      </c>
    </row>
    <row r="484" spans="1:10">
      <c r="A484" t="s">
        <v>152</v>
      </c>
      <c r="B484" t="s">
        <v>142</v>
      </c>
      <c r="C484" t="s">
        <v>149</v>
      </c>
      <c r="D484" t="s">
        <v>143</v>
      </c>
      <c r="E484">
        <v>8</v>
      </c>
      <c r="F484" t="s">
        <v>27</v>
      </c>
      <c r="G484" s="100">
        <v>99</v>
      </c>
      <c r="H484" t="s">
        <v>146</v>
      </c>
      <c r="I484">
        <v>81</v>
      </c>
      <c r="J484">
        <f t="shared" si="9"/>
        <v>81</v>
      </c>
    </row>
    <row r="485" spans="1:10">
      <c r="A485" t="s">
        <v>152</v>
      </c>
      <c r="B485" t="s">
        <v>142</v>
      </c>
      <c r="C485" t="s">
        <v>149</v>
      </c>
      <c r="D485" t="s">
        <v>143</v>
      </c>
      <c r="E485">
        <v>10</v>
      </c>
      <c r="F485" t="s">
        <v>28</v>
      </c>
      <c r="G485" s="100">
        <v>99</v>
      </c>
      <c r="H485" t="s">
        <v>146</v>
      </c>
      <c r="I485" t="s">
        <v>150</v>
      </c>
      <c r="J485">
        <f t="shared" si="9"/>
        <v>8</v>
      </c>
    </row>
    <row r="486" spans="1:10">
      <c r="A486" t="s">
        <v>152</v>
      </c>
      <c r="B486" t="s">
        <v>142</v>
      </c>
      <c r="C486" t="s">
        <v>149</v>
      </c>
      <c r="D486" t="s">
        <v>143</v>
      </c>
      <c r="E486">
        <v>20</v>
      </c>
      <c r="F486" t="s">
        <v>30</v>
      </c>
      <c r="G486" s="100">
        <v>99</v>
      </c>
      <c r="H486" t="s">
        <v>146</v>
      </c>
      <c r="I486">
        <v>15</v>
      </c>
      <c r="J486">
        <f t="shared" si="9"/>
        <v>15</v>
      </c>
    </row>
    <row r="487" spans="1:10">
      <c r="A487" t="s">
        <v>152</v>
      </c>
      <c r="B487" t="s">
        <v>142</v>
      </c>
      <c r="C487" t="s">
        <v>149</v>
      </c>
      <c r="D487" t="s">
        <v>143</v>
      </c>
      <c r="E487">
        <v>22</v>
      </c>
      <c r="F487" t="s">
        <v>31</v>
      </c>
      <c r="G487" s="100">
        <v>99</v>
      </c>
      <c r="H487" t="s">
        <v>146</v>
      </c>
      <c r="I487">
        <v>21</v>
      </c>
      <c r="J487">
        <f t="shared" si="9"/>
        <v>21</v>
      </c>
    </row>
    <row r="488" spans="1:10">
      <c r="A488" t="s">
        <v>152</v>
      </c>
      <c r="B488" t="s">
        <v>142</v>
      </c>
      <c r="C488" t="s">
        <v>149</v>
      </c>
      <c r="D488" t="s">
        <v>143</v>
      </c>
      <c r="E488">
        <v>23</v>
      </c>
      <c r="F488" t="s">
        <v>32</v>
      </c>
      <c r="G488" s="100">
        <v>99</v>
      </c>
      <c r="H488" t="s">
        <v>146</v>
      </c>
      <c r="I488">
        <v>86</v>
      </c>
      <c r="J488">
        <f t="shared" si="9"/>
        <v>86</v>
      </c>
    </row>
    <row r="489" spans="1:10">
      <c r="A489" t="s">
        <v>152</v>
      </c>
      <c r="B489" t="s">
        <v>142</v>
      </c>
      <c r="C489" t="s">
        <v>149</v>
      </c>
      <c r="D489" t="s">
        <v>143</v>
      </c>
      <c r="E489">
        <v>27</v>
      </c>
      <c r="F489" t="s">
        <v>33</v>
      </c>
      <c r="G489" s="100">
        <v>99</v>
      </c>
      <c r="H489" t="s">
        <v>146</v>
      </c>
      <c r="I489" t="s">
        <v>150</v>
      </c>
      <c r="J489">
        <f t="shared" si="9"/>
        <v>8</v>
      </c>
    </row>
    <row r="490" spans="1:10">
      <c r="A490" t="s">
        <v>152</v>
      </c>
      <c r="B490" t="s">
        <v>142</v>
      </c>
      <c r="C490" t="s">
        <v>149</v>
      </c>
      <c r="D490" t="s">
        <v>143</v>
      </c>
      <c r="E490">
        <v>28</v>
      </c>
      <c r="F490" t="s">
        <v>34</v>
      </c>
      <c r="G490" s="100">
        <v>99</v>
      </c>
      <c r="H490" t="s">
        <v>146</v>
      </c>
      <c r="I490" t="s">
        <v>150</v>
      </c>
      <c r="J490">
        <f t="shared" si="9"/>
        <v>8</v>
      </c>
    </row>
    <row r="491" spans="1:10">
      <c r="A491" t="s">
        <v>152</v>
      </c>
      <c r="B491" t="s">
        <v>142</v>
      </c>
      <c r="C491" t="s">
        <v>149</v>
      </c>
      <c r="D491" t="s">
        <v>143</v>
      </c>
      <c r="E491">
        <v>33</v>
      </c>
      <c r="F491" t="s">
        <v>35</v>
      </c>
      <c r="G491" s="100">
        <v>99</v>
      </c>
      <c r="H491" t="s">
        <v>146</v>
      </c>
      <c r="I491">
        <v>32</v>
      </c>
      <c r="J491">
        <f t="shared" si="9"/>
        <v>32</v>
      </c>
    </row>
    <row r="492" spans="1:10">
      <c r="A492" t="s">
        <v>152</v>
      </c>
      <c r="B492" t="s">
        <v>142</v>
      </c>
      <c r="C492" t="s">
        <v>149</v>
      </c>
      <c r="D492" t="s">
        <v>143</v>
      </c>
      <c r="E492">
        <v>34</v>
      </c>
      <c r="F492" t="s">
        <v>36</v>
      </c>
      <c r="G492" s="100">
        <v>99</v>
      </c>
      <c r="H492" t="s">
        <v>146</v>
      </c>
      <c r="I492">
        <v>238</v>
      </c>
      <c r="J492">
        <f t="shared" si="9"/>
        <v>238</v>
      </c>
    </row>
    <row r="493" spans="1:10">
      <c r="A493" t="s">
        <v>152</v>
      </c>
      <c r="B493" t="s">
        <v>142</v>
      </c>
      <c r="C493" t="s">
        <v>149</v>
      </c>
      <c r="D493" t="s">
        <v>143</v>
      </c>
      <c r="E493">
        <v>35</v>
      </c>
      <c r="F493" t="s">
        <v>37</v>
      </c>
      <c r="G493" s="100">
        <v>99</v>
      </c>
      <c r="H493" t="s">
        <v>146</v>
      </c>
      <c r="I493">
        <v>602</v>
      </c>
      <c r="J493">
        <f t="shared" si="9"/>
        <v>602</v>
      </c>
    </row>
    <row r="494" spans="1:10">
      <c r="A494" t="s">
        <v>152</v>
      </c>
      <c r="B494" t="s">
        <v>142</v>
      </c>
      <c r="C494" t="s">
        <v>149</v>
      </c>
      <c r="D494" t="s">
        <v>143</v>
      </c>
      <c r="E494">
        <v>36</v>
      </c>
      <c r="F494" t="s">
        <v>38</v>
      </c>
      <c r="G494" s="100">
        <v>99</v>
      </c>
      <c r="H494" t="s">
        <v>146</v>
      </c>
      <c r="I494">
        <v>1524</v>
      </c>
      <c r="J494">
        <f t="shared" si="9"/>
        <v>1524</v>
      </c>
    </row>
    <row r="495" spans="1:10">
      <c r="A495" t="s">
        <v>152</v>
      </c>
      <c r="B495" t="s">
        <v>142</v>
      </c>
      <c r="C495" t="s">
        <v>149</v>
      </c>
      <c r="D495" t="s">
        <v>143</v>
      </c>
      <c r="E495">
        <v>37</v>
      </c>
      <c r="F495" t="s">
        <v>39</v>
      </c>
      <c r="G495" s="100">
        <v>99</v>
      </c>
      <c r="H495" t="s">
        <v>146</v>
      </c>
      <c r="I495">
        <v>282</v>
      </c>
      <c r="J495">
        <f t="shared" si="9"/>
        <v>282</v>
      </c>
    </row>
    <row r="496" spans="1:10">
      <c r="A496" t="s">
        <v>152</v>
      </c>
      <c r="B496" t="s">
        <v>142</v>
      </c>
      <c r="C496" t="s">
        <v>149</v>
      </c>
      <c r="D496" t="s">
        <v>143</v>
      </c>
      <c r="E496">
        <v>38</v>
      </c>
      <c r="F496" t="s">
        <v>40</v>
      </c>
      <c r="G496" s="100">
        <v>99</v>
      </c>
      <c r="H496" t="s">
        <v>146</v>
      </c>
      <c r="I496">
        <v>401</v>
      </c>
      <c r="J496">
        <f t="shared" si="9"/>
        <v>401</v>
      </c>
    </row>
    <row r="497" spans="1:10">
      <c r="A497" t="s">
        <v>152</v>
      </c>
      <c r="B497" t="s">
        <v>142</v>
      </c>
      <c r="C497" t="s">
        <v>149</v>
      </c>
      <c r="D497" t="s">
        <v>143</v>
      </c>
      <c r="E497">
        <v>39</v>
      </c>
      <c r="F497" t="s">
        <v>41</v>
      </c>
      <c r="G497" s="100">
        <v>99</v>
      </c>
      <c r="H497" t="s">
        <v>146</v>
      </c>
      <c r="I497">
        <v>1023</v>
      </c>
      <c r="J497">
        <f t="shared" si="9"/>
        <v>1023</v>
      </c>
    </row>
    <row r="498" spans="1:10">
      <c r="A498" t="s">
        <v>152</v>
      </c>
      <c r="B498" t="s">
        <v>142</v>
      </c>
      <c r="C498" t="s">
        <v>149</v>
      </c>
      <c r="D498" t="s">
        <v>143</v>
      </c>
      <c r="E498">
        <v>40</v>
      </c>
      <c r="F498" t="s">
        <v>42</v>
      </c>
      <c r="G498" s="100">
        <v>99</v>
      </c>
      <c r="H498" t="s">
        <v>146</v>
      </c>
      <c r="I498">
        <v>278</v>
      </c>
      <c r="J498">
        <f t="shared" si="9"/>
        <v>278</v>
      </c>
    </row>
    <row r="499" spans="1:10">
      <c r="A499" t="s">
        <v>152</v>
      </c>
      <c r="B499" t="s">
        <v>142</v>
      </c>
      <c r="C499" t="s">
        <v>149</v>
      </c>
      <c r="D499" t="s">
        <v>143</v>
      </c>
      <c r="E499">
        <v>41</v>
      </c>
      <c r="F499" t="s">
        <v>43</v>
      </c>
      <c r="G499" s="100">
        <v>99</v>
      </c>
      <c r="H499" t="s">
        <v>146</v>
      </c>
      <c r="I499">
        <v>288</v>
      </c>
      <c r="J499">
        <f t="shared" si="9"/>
        <v>288</v>
      </c>
    </row>
    <row r="500" spans="1:10">
      <c r="A500" t="s">
        <v>152</v>
      </c>
      <c r="B500" t="s">
        <v>142</v>
      </c>
      <c r="C500" t="s">
        <v>149</v>
      </c>
      <c r="D500" t="s">
        <v>143</v>
      </c>
      <c r="E500">
        <v>42</v>
      </c>
      <c r="F500" t="s">
        <v>44</v>
      </c>
      <c r="G500" s="100">
        <v>99</v>
      </c>
      <c r="H500" t="s">
        <v>146</v>
      </c>
      <c r="I500">
        <v>309</v>
      </c>
      <c r="J500">
        <f t="shared" si="9"/>
        <v>309</v>
      </c>
    </row>
    <row r="501" spans="1:10">
      <c r="A501" t="s">
        <v>152</v>
      </c>
      <c r="B501" t="s">
        <v>142</v>
      </c>
      <c r="C501" t="s">
        <v>149</v>
      </c>
      <c r="D501" t="s">
        <v>143</v>
      </c>
      <c r="E501">
        <v>43</v>
      </c>
      <c r="F501" t="s">
        <v>45</v>
      </c>
      <c r="G501" s="100">
        <v>99</v>
      </c>
      <c r="H501" t="s">
        <v>146</v>
      </c>
      <c r="I501">
        <v>1078</v>
      </c>
      <c r="J501">
        <f t="shared" si="9"/>
        <v>1078</v>
      </c>
    </row>
    <row r="502" spans="1:10">
      <c r="A502" t="s">
        <v>152</v>
      </c>
      <c r="B502" t="s">
        <v>142</v>
      </c>
      <c r="C502" t="s">
        <v>149</v>
      </c>
      <c r="D502" t="s">
        <v>143</v>
      </c>
      <c r="E502">
        <v>44</v>
      </c>
      <c r="F502" t="s">
        <v>46</v>
      </c>
      <c r="G502" s="100">
        <v>99</v>
      </c>
      <c r="H502" t="s">
        <v>146</v>
      </c>
      <c r="I502">
        <v>95</v>
      </c>
      <c r="J502">
        <f t="shared" si="9"/>
        <v>95</v>
      </c>
    </row>
    <row r="503" spans="1:10">
      <c r="A503" t="s">
        <v>152</v>
      </c>
      <c r="B503" t="s">
        <v>142</v>
      </c>
      <c r="C503" t="s">
        <v>149</v>
      </c>
      <c r="D503" t="s">
        <v>143</v>
      </c>
      <c r="E503">
        <v>45</v>
      </c>
      <c r="F503" t="s">
        <v>47</v>
      </c>
      <c r="G503" s="100">
        <v>99</v>
      </c>
      <c r="H503" t="s">
        <v>146</v>
      </c>
      <c r="I503" t="s">
        <v>150</v>
      </c>
      <c r="J503">
        <f t="shared" si="9"/>
        <v>8</v>
      </c>
    </row>
    <row r="504" spans="1:10">
      <c r="A504" t="s">
        <v>152</v>
      </c>
      <c r="B504" t="s">
        <v>142</v>
      </c>
      <c r="C504" t="s">
        <v>149</v>
      </c>
      <c r="D504" t="s">
        <v>143</v>
      </c>
      <c r="E504">
        <v>46</v>
      </c>
      <c r="F504" t="s">
        <v>48</v>
      </c>
      <c r="G504" s="100">
        <v>99</v>
      </c>
      <c r="H504" t="s">
        <v>146</v>
      </c>
      <c r="I504">
        <v>26</v>
      </c>
      <c r="J504">
        <f t="shared" si="9"/>
        <v>26</v>
      </c>
    </row>
    <row r="505" spans="1:10">
      <c r="A505" t="s">
        <v>152</v>
      </c>
      <c r="B505" t="s">
        <v>142</v>
      </c>
      <c r="C505" t="s">
        <v>149</v>
      </c>
      <c r="D505" t="s">
        <v>143</v>
      </c>
      <c r="E505">
        <v>47</v>
      </c>
      <c r="F505" t="s">
        <v>189</v>
      </c>
      <c r="G505" s="100">
        <v>99</v>
      </c>
      <c r="H505" t="s">
        <v>146</v>
      </c>
      <c r="I505">
        <v>46</v>
      </c>
      <c r="J505">
        <f t="shared" si="9"/>
        <v>46</v>
      </c>
    </row>
    <row r="506" spans="1:10">
      <c r="A506" t="s">
        <v>152</v>
      </c>
      <c r="B506" t="s">
        <v>142</v>
      </c>
      <c r="C506" t="s">
        <v>149</v>
      </c>
      <c r="D506" t="s">
        <v>143</v>
      </c>
      <c r="E506">
        <v>48</v>
      </c>
      <c r="F506" t="s">
        <v>202</v>
      </c>
      <c r="G506" s="100">
        <v>99</v>
      </c>
      <c r="H506" t="s">
        <v>146</v>
      </c>
      <c r="I506">
        <v>53</v>
      </c>
      <c r="J506">
        <f t="shared" si="9"/>
        <v>53</v>
      </c>
    </row>
    <row r="507" spans="1:10">
      <c r="A507" t="s">
        <v>152</v>
      </c>
      <c r="B507" t="s">
        <v>142</v>
      </c>
      <c r="C507" t="s">
        <v>149</v>
      </c>
      <c r="D507" t="s">
        <v>143</v>
      </c>
      <c r="E507">
        <v>50</v>
      </c>
      <c r="F507" t="s">
        <v>52</v>
      </c>
      <c r="G507" s="100">
        <v>99</v>
      </c>
      <c r="H507" t="s">
        <v>146</v>
      </c>
      <c r="I507" t="s">
        <v>150</v>
      </c>
      <c r="J507">
        <f t="shared" si="9"/>
        <v>8</v>
      </c>
    </row>
    <row r="508" spans="1:10">
      <c r="A508" t="s">
        <v>152</v>
      </c>
      <c r="B508" t="s">
        <v>142</v>
      </c>
      <c r="C508" t="s">
        <v>149</v>
      </c>
      <c r="D508" t="s">
        <v>143</v>
      </c>
      <c r="E508">
        <v>51</v>
      </c>
      <c r="F508" t="s">
        <v>53</v>
      </c>
      <c r="G508" s="100">
        <v>99</v>
      </c>
      <c r="H508" t="s">
        <v>146</v>
      </c>
      <c r="I508" t="s">
        <v>150</v>
      </c>
      <c r="J508">
        <f t="shared" si="9"/>
        <v>8</v>
      </c>
    </row>
    <row r="509" spans="1:10">
      <c r="A509" t="s">
        <v>152</v>
      </c>
      <c r="B509" t="s">
        <v>142</v>
      </c>
      <c r="C509" t="s">
        <v>149</v>
      </c>
      <c r="D509" t="s">
        <v>143</v>
      </c>
      <c r="E509">
        <v>52</v>
      </c>
      <c r="F509" t="s">
        <v>54</v>
      </c>
      <c r="G509" s="100">
        <v>99</v>
      </c>
      <c r="H509" t="s">
        <v>146</v>
      </c>
      <c r="I509" t="s">
        <v>150</v>
      </c>
      <c r="J509">
        <f t="shared" si="9"/>
        <v>8</v>
      </c>
    </row>
    <row r="510" spans="1:10">
      <c r="A510" t="s">
        <v>152</v>
      </c>
      <c r="B510" t="s">
        <v>142</v>
      </c>
      <c r="C510" t="s">
        <v>149</v>
      </c>
      <c r="D510" t="s">
        <v>143</v>
      </c>
      <c r="E510">
        <v>53</v>
      </c>
      <c r="F510" t="s">
        <v>55</v>
      </c>
      <c r="G510" s="100">
        <v>99</v>
      </c>
      <c r="H510" t="s">
        <v>146</v>
      </c>
      <c r="I510" t="s">
        <v>150</v>
      </c>
      <c r="J510">
        <f t="shared" si="9"/>
        <v>8</v>
      </c>
    </row>
    <row r="511" spans="1:10">
      <c r="A511" t="s">
        <v>152</v>
      </c>
      <c r="B511" t="s">
        <v>142</v>
      </c>
      <c r="C511" t="s">
        <v>149</v>
      </c>
      <c r="D511" t="s">
        <v>143</v>
      </c>
      <c r="E511">
        <v>54</v>
      </c>
      <c r="F511" t="s">
        <v>56</v>
      </c>
      <c r="G511" s="100">
        <v>99</v>
      </c>
      <c r="H511" t="s">
        <v>146</v>
      </c>
      <c r="I511" t="s">
        <v>150</v>
      </c>
      <c r="J511">
        <f t="shared" si="9"/>
        <v>8</v>
      </c>
    </row>
    <row r="512" spans="1:10">
      <c r="A512" t="s">
        <v>152</v>
      </c>
      <c r="B512" t="s">
        <v>142</v>
      </c>
      <c r="C512" t="s">
        <v>149</v>
      </c>
      <c r="D512" t="s">
        <v>143</v>
      </c>
      <c r="E512">
        <v>57</v>
      </c>
      <c r="F512" t="s">
        <v>57</v>
      </c>
      <c r="G512" s="100">
        <v>99</v>
      </c>
      <c r="H512" t="s">
        <v>146</v>
      </c>
      <c r="I512">
        <v>296</v>
      </c>
      <c r="J512">
        <f t="shared" si="9"/>
        <v>296</v>
      </c>
    </row>
    <row r="513" spans="1:10">
      <c r="A513" t="s">
        <v>152</v>
      </c>
      <c r="B513" t="s">
        <v>142</v>
      </c>
      <c r="C513" t="s">
        <v>149</v>
      </c>
      <c r="D513" t="s">
        <v>143</v>
      </c>
      <c r="E513">
        <v>58</v>
      </c>
      <c r="F513" t="s">
        <v>58</v>
      </c>
      <c r="G513" s="100">
        <v>99</v>
      </c>
      <c r="H513" t="s">
        <v>146</v>
      </c>
      <c r="I513">
        <v>227</v>
      </c>
      <c r="J513">
        <f t="shared" si="9"/>
        <v>227</v>
      </c>
    </row>
    <row r="514" spans="1:10">
      <c r="A514" t="s">
        <v>152</v>
      </c>
      <c r="B514" t="s">
        <v>142</v>
      </c>
      <c r="C514" t="s">
        <v>149</v>
      </c>
      <c r="D514" t="s">
        <v>143</v>
      </c>
      <c r="E514">
        <v>59</v>
      </c>
      <c r="F514" t="s">
        <v>59</v>
      </c>
      <c r="G514" s="100">
        <v>99</v>
      </c>
      <c r="H514" t="s">
        <v>146</v>
      </c>
      <c r="I514" t="s">
        <v>150</v>
      </c>
      <c r="J514">
        <f t="shared" ref="J514:J545" si="10">IF(I514="Msk",8,I514)</f>
        <v>8</v>
      </c>
    </row>
    <row r="515" spans="1:10">
      <c r="A515" t="s">
        <v>152</v>
      </c>
      <c r="B515" t="s">
        <v>142</v>
      </c>
      <c r="C515" t="s">
        <v>149</v>
      </c>
      <c r="D515" t="s">
        <v>143</v>
      </c>
      <c r="E515">
        <v>60</v>
      </c>
      <c r="F515" t="s">
        <v>60</v>
      </c>
      <c r="G515" s="100">
        <v>99</v>
      </c>
      <c r="H515" t="s">
        <v>146</v>
      </c>
      <c r="I515">
        <v>152</v>
      </c>
      <c r="J515">
        <f t="shared" si="10"/>
        <v>152</v>
      </c>
    </row>
    <row r="516" spans="1:10">
      <c r="A516" t="s">
        <v>152</v>
      </c>
      <c r="B516" t="s">
        <v>142</v>
      </c>
      <c r="C516" t="s">
        <v>149</v>
      </c>
      <c r="D516" t="s">
        <v>143</v>
      </c>
      <c r="E516">
        <v>61</v>
      </c>
      <c r="F516" t="s">
        <v>61</v>
      </c>
      <c r="G516" s="100">
        <v>99</v>
      </c>
      <c r="H516" t="s">
        <v>146</v>
      </c>
      <c r="I516">
        <v>77</v>
      </c>
      <c r="J516">
        <f t="shared" si="10"/>
        <v>77</v>
      </c>
    </row>
    <row r="517" spans="1:10">
      <c r="A517" t="s">
        <v>152</v>
      </c>
      <c r="B517" t="s">
        <v>142</v>
      </c>
      <c r="C517" t="s">
        <v>149</v>
      </c>
      <c r="D517" t="s">
        <v>143</v>
      </c>
      <c r="E517">
        <v>62</v>
      </c>
      <c r="F517" t="s">
        <v>62</v>
      </c>
      <c r="G517" s="100">
        <v>99</v>
      </c>
      <c r="H517" t="s">
        <v>146</v>
      </c>
      <c r="I517">
        <v>161</v>
      </c>
      <c r="J517">
        <f t="shared" si="10"/>
        <v>161</v>
      </c>
    </row>
    <row r="518" spans="1:10">
      <c r="A518" t="s">
        <v>152</v>
      </c>
      <c r="B518" t="s">
        <v>142</v>
      </c>
      <c r="C518" t="s">
        <v>149</v>
      </c>
      <c r="D518" t="s">
        <v>143</v>
      </c>
      <c r="E518">
        <v>63</v>
      </c>
      <c r="F518" t="s">
        <v>63</v>
      </c>
      <c r="G518" s="100">
        <v>99</v>
      </c>
      <c r="H518" t="s">
        <v>146</v>
      </c>
      <c r="I518">
        <v>1151</v>
      </c>
      <c r="J518">
        <f t="shared" si="10"/>
        <v>1151</v>
      </c>
    </row>
    <row r="519" spans="1:10">
      <c r="A519" t="s">
        <v>152</v>
      </c>
      <c r="B519" t="s">
        <v>142</v>
      </c>
      <c r="C519" t="s">
        <v>149</v>
      </c>
      <c r="D519" t="s">
        <v>143</v>
      </c>
      <c r="E519">
        <v>64</v>
      </c>
      <c r="F519" t="s">
        <v>64</v>
      </c>
      <c r="G519" s="100">
        <v>99</v>
      </c>
      <c r="H519" t="s">
        <v>146</v>
      </c>
      <c r="I519" t="s">
        <v>150</v>
      </c>
      <c r="J519">
        <f t="shared" si="10"/>
        <v>8</v>
      </c>
    </row>
    <row r="520" spans="1:10">
      <c r="A520" t="s">
        <v>152</v>
      </c>
      <c r="B520" t="s">
        <v>142</v>
      </c>
      <c r="C520" t="s">
        <v>149</v>
      </c>
      <c r="D520" t="s">
        <v>143</v>
      </c>
      <c r="E520">
        <v>67</v>
      </c>
      <c r="F520" t="s">
        <v>65</v>
      </c>
      <c r="G520" s="100">
        <v>99</v>
      </c>
      <c r="H520" t="s">
        <v>146</v>
      </c>
      <c r="I520" t="s">
        <v>150</v>
      </c>
      <c r="J520">
        <f t="shared" si="10"/>
        <v>8</v>
      </c>
    </row>
    <row r="521" spans="1:10">
      <c r="A521" t="s">
        <v>152</v>
      </c>
      <c r="B521" t="s">
        <v>142</v>
      </c>
      <c r="C521" t="s">
        <v>149</v>
      </c>
      <c r="D521" t="s">
        <v>143</v>
      </c>
      <c r="E521">
        <v>68</v>
      </c>
      <c r="F521" t="s">
        <v>66</v>
      </c>
      <c r="G521" s="100">
        <v>99</v>
      </c>
      <c r="H521" t="s">
        <v>146</v>
      </c>
      <c r="I521">
        <v>126</v>
      </c>
      <c r="J521">
        <f t="shared" si="10"/>
        <v>126</v>
      </c>
    </row>
    <row r="522" spans="1:10">
      <c r="A522" t="s">
        <v>152</v>
      </c>
      <c r="B522" t="s">
        <v>142</v>
      </c>
      <c r="C522" t="s">
        <v>149</v>
      </c>
      <c r="D522" t="s">
        <v>143</v>
      </c>
      <c r="E522">
        <v>69</v>
      </c>
      <c r="F522" t="s">
        <v>67</v>
      </c>
      <c r="G522" s="100">
        <v>99</v>
      </c>
      <c r="H522" t="s">
        <v>146</v>
      </c>
      <c r="I522">
        <v>36</v>
      </c>
      <c r="J522">
        <f t="shared" si="10"/>
        <v>36</v>
      </c>
    </row>
    <row r="523" spans="1:10">
      <c r="A523" t="s">
        <v>152</v>
      </c>
      <c r="B523" t="s">
        <v>142</v>
      </c>
      <c r="C523" t="s">
        <v>149</v>
      </c>
      <c r="D523" t="s">
        <v>143</v>
      </c>
      <c r="E523">
        <v>70</v>
      </c>
      <c r="F523" t="s">
        <v>151</v>
      </c>
      <c r="G523" s="100">
        <v>99</v>
      </c>
      <c r="H523" t="s">
        <v>146</v>
      </c>
      <c r="I523">
        <v>27</v>
      </c>
      <c r="J523">
        <f t="shared" si="10"/>
        <v>27</v>
      </c>
    </row>
    <row r="524" spans="1:10">
      <c r="A524" t="s">
        <v>152</v>
      </c>
      <c r="B524" t="s">
        <v>142</v>
      </c>
      <c r="C524" t="s">
        <v>149</v>
      </c>
      <c r="D524" t="s">
        <v>143</v>
      </c>
      <c r="E524">
        <v>71</v>
      </c>
      <c r="F524" t="s">
        <v>69</v>
      </c>
      <c r="G524" s="100">
        <v>99</v>
      </c>
      <c r="H524" t="s">
        <v>146</v>
      </c>
      <c r="I524">
        <v>792</v>
      </c>
      <c r="J524">
        <f t="shared" si="10"/>
        <v>792</v>
      </c>
    </row>
    <row r="525" spans="1:10">
      <c r="A525" t="s">
        <v>152</v>
      </c>
      <c r="B525" t="s">
        <v>142</v>
      </c>
      <c r="C525" t="s">
        <v>149</v>
      </c>
      <c r="D525" t="s">
        <v>143</v>
      </c>
      <c r="E525">
        <v>72</v>
      </c>
      <c r="F525" t="s">
        <v>70</v>
      </c>
      <c r="G525" s="100">
        <v>99</v>
      </c>
      <c r="H525" t="s">
        <v>146</v>
      </c>
      <c r="I525" t="s">
        <v>150</v>
      </c>
      <c r="J525">
        <f t="shared" si="10"/>
        <v>8</v>
      </c>
    </row>
    <row r="526" spans="1:10">
      <c r="A526" t="s">
        <v>152</v>
      </c>
      <c r="B526" t="s">
        <v>142</v>
      </c>
      <c r="C526" t="s">
        <v>149</v>
      </c>
      <c r="D526" t="s">
        <v>143</v>
      </c>
      <c r="E526">
        <v>73</v>
      </c>
      <c r="F526" t="s">
        <v>190</v>
      </c>
      <c r="G526" s="100">
        <v>99</v>
      </c>
      <c r="H526" t="s">
        <v>146</v>
      </c>
      <c r="I526">
        <v>201</v>
      </c>
      <c r="J526">
        <f t="shared" si="10"/>
        <v>201</v>
      </c>
    </row>
    <row r="527" spans="1:10">
      <c r="A527" t="s">
        <v>152</v>
      </c>
      <c r="B527" t="s">
        <v>142</v>
      </c>
      <c r="C527" t="s">
        <v>149</v>
      </c>
      <c r="D527" t="s">
        <v>143</v>
      </c>
      <c r="E527">
        <v>75</v>
      </c>
      <c r="F527" t="s">
        <v>73</v>
      </c>
      <c r="G527" s="100">
        <v>99</v>
      </c>
      <c r="H527" t="s">
        <v>146</v>
      </c>
      <c r="I527">
        <v>61</v>
      </c>
      <c r="J527">
        <f t="shared" si="10"/>
        <v>61</v>
      </c>
    </row>
    <row r="528" spans="1:10">
      <c r="A528" t="s">
        <v>152</v>
      </c>
      <c r="B528" t="s">
        <v>142</v>
      </c>
      <c r="C528" t="s">
        <v>149</v>
      </c>
      <c r="D528" t="s">
        <v>143</v>
      </c>
      <c r="E528">
        <v>78</v>
      </c>
      <c r="F528" t="s">
        <v>74</v>
      </c>
      <c r="G528" s="100">
        <v>99</v>
      </c>
      <c r="H528" t="s">
        <v>146</v>
      </c>
      <c r="I528" t="s">
        <v>150</v>
      </c>
      <c r="J528">
        <f t="shared" si="10"/>
        <v>8</v>
      </c>
    </row>
    <row r="529" spans="1:10">
      <c r="A529" t="s">
        <v>152</v>
      </c>
      <c r="B529" t="s">
        <v>142</v>
      </c>
      <c r="C529" t="s">
        <v>149</v>
      </c>
      <c r="D529" t="s">
        <v>143</v>
      </c>
      <c r="E529">
        <v>79</v>
      </c>
      <c r="F529" t="s">
        <v>75</v>
      </c>
      <c r="G529" s="100">
        <v>99</v>
      </c>
      <c r="H529" t="s">
        <v>146</v>
      </c>
      <c r="I529">
        <v>39</v>
      </c>
      <c r="J529">
        <f t="shared" si="10"/>
        <v>39</v>
      </c>
    </row>
    <row r="530" spans="1:10">
      <c r="A530" t="s">
        <v>152</v>
      </c>
      <c r="B530" t="s">
        <v>142</v>
      </c>
      <c r="C530" t="s">
        <v>149</v>
      </c>
      <c r="D530" t="s">
        <v>143</v>
      </c>
      <c r="E530">
        <v>81</v>
      </c>
      <c r="F530" t="s">
        <v>76</v>
      </c>
      <c r="G530" s="100">
        <v>99</v>
      </c>
      <c r="H530" t="s">
        <v>146</v>
      </c>
      <c r="I530" t="s">
        <v>150</v>
      </c>
      <c r="J530">
        <f t="shared" si="10"/>
        <v>8</v>
      </c>
    </row>
    <row r="531" spans="1:10">
      <c r="A531" t="s">
        <v>152</v>
      </c>
      <c r="B531" t="s">
        <v>142</v>
      </c>
      <c r="C531" t="s">
        <v>149</v>
      </c>
      <c r="D531" t="s">
        <v>143</v>
      </c>
      <c r="E531">
        <v>82</v>
      </c>
      <c r="F531" t="s">
        <v>77</v>
      </c>
      <c r="G531" s="100">
        <v>99</v>
      </c>
      <c r="H531" t="s">
        <v>146</v>
      </c>
      <c r="I531">
        <v>12</v>
      </c>
      <c r="J531">
        <f t="shared" si="10"/>
        <v>12</v>
      </c>
    </row>
    <row r="532" spans="1:10">
      <c r="A532" t="s">
        <v>152</v>
      </c>
      <c r="B532" t="s">
        <v>142</v>
      </c>
      <c r="C532" t="s">
        <v>149</v>
      </c>
      <c r="D532" t="s">
        <v>143</v>
      </c>
      <c r="E532">
        <v>83</v>
      </c>
      <c r="F532" t="s">
        <v>78</v>
      </c>
      <c r="G532" s="100">
        <v>99</v>
      </c>
      <c r="H532" t="s">
        <v>146</v>
      </c>
      <c r="I532">
        <v>22</v>
      </c>
      <c r="J532">
        <f t="shared" si="10"/>
        <v>22</v>
      </c>
    </row>
    <row r="533" spans="1:10">
      <c r="A533" t="s">
        <v>152</v>
      </c>
      <c r="B533" t="s">
        <v>142</v>
      </c>
      <c r="C533" t="s">
        <v>149</v>
      </c>
      <c r="D533" t="s">
        <v>143</v>
      </c>
      <c r="E533">
        <v>91</v>
      </c>
      <c r="F533" t="s">
        <v>82</v>
      </c>
      <c r="G533">
        <v>99</v>
      </c>
      <c r="H533" t="s">
        <v>146</v>
      </c>
      <c r="I533">
        <v>396</v>
      </c>
    </row>
    <row r="534" spans="1:10">
      <c r="A534" t="s">
        <v>152</v>
      </c>
      <c r="B534" t="s">
        <v>142</v>
      </c>
      <c r="C534" t="s">
        <v>149</v>
      </c>
      <c r="D534" t="s">
        <v>143</v>
      </c>
      <c r="E534">
        <v>93</v>
      </c>
      <c r="F534" t="s">
        <v>84</v>
      </c>
      <c r="G534">
        <v>99</v>
      </c>
      <c r="H534" t="s">
        <v>146</v>
      </c>
      <c r="I534" t="s">
        <v>150</v>
      </c>
    </row>
    <row r="535" spans="1:10">
      <c r="A535" t="s">
        <v>152</v>
      </c>
      <c r="B535" t="s">
        <v>142</v>
      </c>
      <c r="C535" t="s">
        <v>149</v>
      </c>
      <c r="D535" t="s">
        <v>143</v>
      </c>
      <c r="E535">
        <v>5</v>
      </c>
      <c r="F535" t="s">
        <v>25</v>
      </c>
      <c r="G535" s="100" t="s">
        <v>147</v>
      </c>
      <c r="H535" t="s">
        <v>148</v>
      </c>
      <c r="I535">
        <v>298</v>
      </c>
      <c r="J535">
        <f t="shared" ref="J535:J566" si="11">IF(I535="Msk",8,I535)</f>
        <v>298</v>
      </c>
    </row>
    <row r="536" spans="1:10">
      <c r="A536" t="s">
        <v>152</v>
      </c>
      <c r="B536" t="s">
        <v>142</v>
      </c>
      <c r="C536" t="s">
        <v>149</v>
      </c>
      <c r="D536" t="s">
        <v>143</v>
      </c>
      <c r="E536">
        <v>6</v>
      </c>
      <c r="F536" t="s">
        <v>26</v>
      </c>
      <c r="G536" s="100" t="s">
        <v>147</v>
      </c>
      <c r="H536" t="s">
        <v>148</v>
      </c>
      <c r="I536">
        <v>254</v>
      </c>
      <c r="J536">
        <f t="shared" si="11"/>
        <v>254</v>
      </c>
    </row>
    <row r="537" spans="1:10">
      <c r="A537" t="s">
        <v>152</v>
      </c>
      <c r="B537" t="s">
        <v>142</v>
      </c>
      <c r="C537" t="s">
        <v>149</v>
      </c>
      <c r="D537" t="s">
        <v>143</v>
      </c>
      <c r="E537">
        <v>8</v>
      </c>
      <c r="F537" t="s">
        <v>27</v>
      </c>
      <c r="G537" s="100" t="s">
        <v>147</v>
      </c>
      <c r="H537" t="s">
        <v>148</v>
      </c>
      <c r="I537">
        <v>264</v>
      </c>
      <c r="J537">
        <f t="shared" si="11"/>
        <v>264</v>
      </c>
    </row>
    <row r="538" spans="1:10">
      <c r="A538" t="s">
        <v>152</v>
      </c>
      <c r="B538" t="s">
        <v>142</v>
      </c>
      <c r="C538" t="s">
        <v>149</v>
      </c>
      <c r="D538" t="s">
        <v>143</v>
      </c>
      <c r="E538">
        <v>10</v>
      </c>
      <c r="F538" t="s">
        <v>28</v>
      </c>
      <c r="G538" s="100" t="s">
        <v>147</v>
      </c>
      <c r="H538" t="s">
        <v>148</v>
      </c>
      <c r="I538" t="s">
        <v>150</v>
      </c>
      <c r="J538">
        <f t="shared" si="11"/>
        <v>8</v>
      </c>
    </row>
    <row r="539" spans="1:10">
      <c r="A539" t="s">
        <v>152</v>
      </c>
      <c r="B539" t="s">
        <v>142</v>
      </c>
      <c r="C539" t="s">
        <v>149</v>
      </c>
      <c r="D539" t="s">
        <v>143</v>
      </c>
      <c r="E539">
        <v>19</v>
      </c>
      <c r="F539" t="s">
        <v>29</v>
      </c>
      <c r="G539" s="100" t="s">
        <v>147</v>
      </c>
      <c r="H539" t="s">
        <v>148</v>
      </c>
      <c r="I539">
        <v>80</v>
      </c>
      <c r="J539">
        <f t="shared" si="11"/>
        <v>80</v>
      </c>
    </row>
    <row r="540" spans="1:10">
      <c r="A540" t="s">
        <v>152</v>
      </c>
      <c r="B540" t="s">
        <v>142</v>
      </c>
      <c r="C540" t="s">
        <v>149</v>
      </c>
      <c r="D540" t="s">
        <v>143</v>
      </c>
      <c r="E540">
        <v>20</v>
      </c>
      <c r="F540" t="s">
        <v>30</v>
      </c>
      <c r="G540" s="100" t="s">
        <v>147</v>
      </c>
      <c r="H540" t="s">
        <v>148</v>
      </c>
      <c r="I540">
        <v>243</v>
      </c>
      <c r="J540">
        <f t="shared" si="11"/>
        <v>243</v>
      </c>
    </row>
    <row r="541" spans="1:10">
      <c r="A541" t="s">
        <v>152</v>
      </c>
      <c r="B541" t="s">
        <v>142</v>
      </c>
      <c r="C541" t="s">
        <v>149</v>
      </c>
      <c r="D541" t="s">
        <v>143</v>
      </c>
      <c r="E541">
        <v>22</v>
      </c>
      <c r="F541" t="s">
        <v>31</v>
      </c>
      <c r="G541" s="100" t="s">
        <v>147</v>
      </c>
      <c r="H541" t="s">
        <v>148</v>
      </c>
      <c r="I541">
        <v>529</v>
      </c>
      <c r="J541">
        <f t="shared" si="11"/>
        <v>529</v>
      </c>
    </row>
    <row r="542" spans="1:10">
      <c r="A542" t="s">
        <v>152</v>
      </c>
      <c r="B542" t="s">
        <v>142</v>
      </c>
      <c r="C542" t="s">
        <v>149</v>
      </c>
      <c r="D542" t="s">
        <v>143</v>
      </c>
      <c r="E542">
        <v>23</v>
      </c>
      <c r="F542" t="s">
        <v>32</v>
      </c>
      <c r="G542" s="100" t="s">
        <v>147</v>
      </c>
      <c r="H542" t="s">
        <v>148</v>
      </c>
      <c r="I542">
        <v>1562</v>
      </c>
      <c r="J542">
        <f t="shared" si="11"/>
        <v>1562</v>
      </c>
    </row>
    <row r="543" spans="1:10">
      <c r="A543" t="s">
        <v>152</v>
      </c>
      <c r="B543" t="s">
        <v>142</v>
      </c>
      <c r="C543" t="s">
        <v>149</v>
      </c>
      <c r="D543" t="s">
        <v>143</v>
      </c>
      <c r="E543">
        <v>27</v>
      </c>
      <c r="F543" t="s">
        <v>33</v>
      </c>
      <c r="G543" s="100" t="s">
        <v>147</v>
      </c>
      <c r="H543" t="s">
        <v>148</v>
      </c>
      <c r="I543">
        <v>288</v>
      </c>
      <c r="J543">
        <f t="shared" si="11"/>
        <v>288</v>
      </c>
    </row>
    <row r="544" spans="1:10">
      <c r="A544" t="s">
        <v>152</v>
      </c>
      <c r="B544" t="s">
        <v>142</v>
      </c>
      <c r="C544" t="s">
        <v>149</v>
      </c>
      <c r="D544" t="s">
        <v>143</v>
      </c>
      <c r="E544">
        <v>28</v>
      </c>
      <c r="F544" t="s">
        <v>34</v>
      </c>
      <c r="G544" s="100" t="s">
        <v>147</v>
      </c>
      <c r="H544" t="s">
        <v>148</v>
      </c>
      <c r="I544">
        <v>184</v>
      </c>
      <c r="J544">
        <f t="shared" si="11"/>
        <v>184</v>
      </c>
    </row>
    <row r="545" spans="1:10">
      <c r="A545" t="s">
        <v>152</v>
      </c>
      <c r="B545" t="s">
        <v>142</v>
      </c>
      <c r="C545" t="s">
        <v>149</v>
      </c>
      <c r="D545" t="s">
        <v>143</v>
      </c>
      <c r="E545">
        <v>33</v>
      </c>
      <c r="F545" t="s">
        <v>35</v>
      </c>
      <c r="G545" s="100" t="s">
        <v>147</v>
      </c>
      <c r="H545" t="s">
        <v>148</v>
      </c>
      <c r="I545">
        <v>1011</v>
      </c>
      <c r="J545">
        <f t="shared" si="11"/>
        <v>1011</v>
      </c>
    </row>
    <row r="546" spans="1:10">
      <c r="A546" t="s">
        <v>152</v>
      </c>
      <c r="B546" t="s">
        <v>142</v>
      </c>
      <c r="C546" t="s">
        <v>149</v>
      </c>
      <c r="D546" t="s">
        <v>143</v>
      </c>
      <c r="E546">
        <v>34</v>
      </c>
      <c r="F546" t="s">
        <v>36</v>
      </c>
      <c r="G546" s="100" t="s">
        <v>147</v>
      </c>
      <c r="H546" t="s">
        <v>148</v>
      </c>
      <c r="I546">
        <v>1334</v>
      </c>
      <c r="J546">
        <f t="shared" si="11"/>
        <v>1334</v>
      </c>
    </row>
    <row r="547" spans="1:10">
      <c r="A547" t="s">
        <v>152</v>
      </c>
      <c r="B547" t="s">
        <v>142</v>
      </c>
      <c r="C547" t="s">
        <v>149</v>
      </c>
      <c r="D547" t="s">
        <v>143</v>
      </c>
      <c r="E547">
        <v>35</v>
      </c>
      <c r="F547" t="s">
        <v>37</v>
      </c>
      <c r="G547" s="100" t="s">
        <v>147</v>
      </c>
      <c r="H547" t="s">
        <v>148</v>
      </c>
      <c r="I547">
        <v>1849</v>
      </c>
      <c r="J547">
        <f t="shared" si="11"/>
        <v>1849</v>
      </c>
    </row>
    <row r="548" spans="1:10">
      <c r="A548" t="s">
        <v>152</v>
      </c>
      <c r="B548" t="s">
        <v>142</v>
      </c>
      <c r="C548" t="s">
        <v>149</v>
      </c>
      <c r="D548" t="s">
        <v>143</v>
      </c>
      <c r="E548">
        <v>36</v>
      </c>
      <c r="F548" t="s">
        <v>38</v>
      </c>
      <c r="G548" s="100" t="s">
        <v>147</v>
      </c>
      <c r="H548" t="s">
        <v>148</v>
      </c>
      <c r="I548">
        <v>5483</v>
      </c>
      <c r="J548">
        <f t="shared" si="11"/>
        <v>5483</v>
      </c>
    </row>
    <row r="549" spans="1:10">
      <c r="A549" t="s">
        <v>152</v>
      </c>
      <c r="B549" t="s">
        <v>142</v>
      </c>
      <c r="C549" t="s">
        <v>149</v>
      </c>
      <c r="D549" t="s">
        <v>143</v>
      </c>
      <c r="E549">
        <v>37</v>
      </c>
      <c r="F549" t="s">
        <v>39</v>
      </c>
      <c r="G549" s="100" t="s">
        <v>147</v>
      </c>
      <c r="H549" t="s">
        <v>148</v>
      </c>
      <c r="I549">
        <v>1015</v>
      </c>
      <c r="J549">
        <f t="shared" si="11"/>
        <v>1015</v>
      </c>
    </row>
    <row r="550" spans="1:10">
      <c r="A550" t="s">
        <v>152</v>
      </c>
      <c r="B550" t="s">
        <v>142</v>
      </c>
      <c r="C550" t="s">
        <v>149</v>
      </c>
      <c r="D550" t="s">
        <v>143</v>
      </c>
      <c r="E550">
        <v>38</v>
      </c>
      <c r="F550" t="s">
        <v>40</v>
      </c>
      <c r="G550" s="100" t="s">
        <v>147</v>
      </c>
      <c r="H550" t="s">
        <v>148</v>
      </c>
      <c r="I550">
        <v>1295</v>
      </c>
      <c r="J550">
        <f t="shared" si="11"/>
        <v>1295</v>
      </c>
    </row>
    <row r="551" spans="1:10">
      <c r="A551" t="s">
        <v>152</v>
      </c>
      <c r="B551" t="s">
        <v>142</v>
      </c>
      <c r="C551" t="s">
        <v>149</v>
      </c>
      <c r="D551" t="s">
        <v>143</v>
      </c>
      <c r="E551">
        <v>39</v>
      </c>
      <c r="F551" t="s">
        <v>41</v>
      </c>
      <c r="G551" s="100" t="s">
        <v>147</v>
      </c>
      <c r="H551" t="s">
        <v>148</v>
      </c>
      <c r="I551">
        <v>3317</v>
      </c>
      <c r="J551">
        <f t="shared" si="11"/>
        <v>3317</v>
      </c>
    </row>
    <row r="552" spans="1:10">
      <c r="A552" t="s">
        <v>152</v>
      </c>
      <c r="B552" t="s">
        <v>142</v>
      </c>
      <c r="C552" t="s">
        <v>149</v>
      </c>
      <c r="D552" t="s">
        <v>143</v>
      </c>
      <c r="E552">
        <v>40</v>
      </c>
      <c r="F552" t="s">
        <v>42</v>
      </c>
      <c r="G552" s="100" t="s">
        <v>147</v>
      </c>
      <c r="H552" t="s">
        <v>148</v>
      </c>
      <c r="I552">
        <v>595</v>
      </c>
      <c r="J552">
        <f t="shared" si="11"/>
        <v>595</v>
      </c>
    </row>
    <row r="553" spans="1:10">
      <c r="A553" t="s">
        <v>152</v>
      </c>
      <c r="B553" t="s">
        <v>142</v>
      </c>
      <c r="C553" t="s">
        <v>149</v>
      </c>
      <c r="D553" t="s">
        <v>143</v>
      </c>
      <c r="E553">
        <v>41</v>
      </c>
      <c r="F553" t="s">
        <v>43</v>
      </c>
      <c r="G553" s="100" t="s">
        <v>147</v>
      </c>
      <c r="H553" t="s">
        <v>148</v>
      </c>
      <c r="I553">
        <v>1769</v>
      </c>
      <c r="J553">
        <f t="shared" si="11"/>
        <v>1769</v>
      </c>
    </row>
    <row r="554" spans="1:10">
      <c r="A554" t="s">
        <v>152</v>
      </c>
      <c r="B554" t="s">
        <v>142</v>
      </c>
      <c r="C554" t="s">
        <v>149</v>
      </c>
      <c r="D554" t="s">
        <v>143</v>
      </c>
      <c r="E554">
        <v>42</v>
      </c>
      <c r="F554" t="s">
        <v>44</v>
      </c>
      <c r="G554" s="100" t="s">
        <v>147</v>
      </c>
      <c r="H554" t="s">
        <v>148</v>
      </c>
      <c r="I554">
        <v>1128</v>
      </c>
      <c r="J554">
        <f t="shared" si="11"/>
        <v>1128</v>
      </c>
    </row>
    <row r="555" spans="1:10">
      <c r="A555" t="s">
        <v>152</v>
      </c>
      <c r="B555" t="s">
        <v>142</v>
      </c>
      <c r="C555" t="s">
        <v>149</v>
      </c>
      <c r="D555" t="s">
        <v>143</v>
      </c>
      <c r="E555">
        <v>43</v>
      </c>
      <c r="F555" t="s">
        <v>45</v>
      </c>
      <c r="G555" s="100" t="s">
        <v>147</v>
      </c>
      <c r="H555" t="s">
        <v>148</v>
      </c>
      <c r="I555">
        <v>1950</v>
      </c>
      <c r="J555">
        <f t="shared" si="11"/>
        <v>1950</v>
      </c>
    </row>
    <row r="556" spans="1:10">
      <c r="A556" t="s">
        <v>152</v>
      </c>
      <c r="B556" t="s">
        <v>142</v>
      </c>
      <c r="C556" t="s">
        <v>149</v>
      </c>
      <c r="D556" t="s">
        <v>143</v>
      </c>
      <c r="E556">
        <v>44</v>
      </c>
      <c r="F556" t="s">
        <v>46</v>
      </c>
      <c r="G556" s="100" t="s">
        <v>147</v>
      </c>
      <c r="H556" t="s">
        <v>148</v>
      </c>
      <c r="I556">
        <v>1107</v>
      </c>
      <c r="J556">
        <f t="shared" si="11"/>
        <v>1107</v>
      </c>
    </row>
    <row r="557" spans="1:10">
      <c r="A557" t="s">
        <v>152</v>
      </c>
      <c r="B557" t="s">
        <v>142</v>
      </c>
      <c r="C557" t="s">
        <v>149</v>
      </c>
      <c r="D557" t="s">
        <v>143</v>
      </c>
      <c r="E557">
        <v>45</v>
      </c>
      <c r="F557" t="s">
        <v>47</v>
      </c>
      <c r="G557" s="100" t="s">
        <v>147</v>
      </c>
      <c r="H557" t="s">
        <v>148</v>
      </c>
      <c r="I557">
        <v>451</v>
      </c>
      <c r="J557">
        <f t="shared" si="11"/>
        <v>451</v>
      </c>
    </row>
    <row r="558" spans="1:10">
      <c r="A558" t="s">
        <v>152</v>
      </c>
      <c r="B558" t="s">
        <v>142</v>
      </c>
      <c r="C558" t="s">
        <v>149</v>
      </c>
      <c r="D558" t="s">
        <v>143</v>
      </c>
      <c r="E558">
        <v>46</v>
      </c>
      <c r="F558" t="s">
        <v>48</v>
      </c>
      <c r="G558" s="100" t="s">
        <v>147</v>
      </c>
      <c r="H558" t="s">
        <v>148</v>
      </c>
      <c r="I558">
        <v>246</v>
      </c>
      <c r="J558">
        <f t="shared" si="11"/>
        <v>246</v>
      </c>
    </row>
    <row r="559" spans="1:10">
      <c r="A559" t="s">
        <v>152</v>
      </c>
      <c r="B559" t="s">
        <v>142</v>
      </c>
      <c r="C559" t="s">
        <v>149</v>
      </c>
      <c r="D559" t="s">
        <v>143</v>
      </c>
      <c r="E559">
        <v>47</v>
      </c>
      <c r="F559" t="s">
        <v>189</v>
      </c>
      <c r="G559" s="100" t="s">
        <v>147</v>
      </c>
      <c r="H559" t="s">
        <v>148</v>
      </c>
      <c r="I559">
        <v>192</v>
      </c>
      <c r="J559">
        <f t="shared" si="11"/>
        <v>192</v>
      </c>
    </row>
    <row r="560" spans="1:10">
      <c r="A560" t="s">
        <v>152</v>
      </c>
      <c r="B560" t="s">
        <v>142</v>
      </c>
      <c r="C560" t="s">
        <v>149</v>
      </c>
      <c r="D560" t="s">
        <v>143</v>
      </c>
      <c r="E560">
        <v>48</v>
      </c>
      <c r="F560" t="s">
        <v>202</v>
      </c>
      <c r="G560" s="100" t="s">
        <v>147</v>
      </c>
      <c r="H560" t="s">
        <v>148</v>
      </c>
      <c r="I560">
        <v>366</v>
      </c>
      <c r="J560">
        <f t="shared" si="11"/>
        <v>366</v>
      </c>
    </row>
    <row r="561" spans="1:10">
      <c r="A561" t="s">
        <v>152</v>
      </c>
      <c r="B561" t="s">
        <v>142</v>
      </c>
      <c r="C561" t="s">
        <v>149</v>
      </c>
      <c r="D561" t="s">
        <v>143</v>
      </c>
      <c r="E561">
        <v>49</v>
      </c>
      <c r="F561" t="s">
        <v>51</v>
      </c>
      <c r="G561" s="100" t="s">
        <v>147</v>
      </c>
      <c r="H561" t="s">
        <v>148</v>
      </c>
      <c r="I561" t="s">
        <v>150</v>
      </c>
      <c r="J561">
        <f t="shared" si="11"/>
        <v>8</v>
      </c>
    </row>
    <row r="562" spans="1:10">
      <c r="A562" t="s">
        <v>152</v>
      </c>
      <c r="B562" t="s">
        <v>142</v>
      </c>
      <c r="C562" t="s">
        <v>149</v>
      </c>
      <c r="D562" t="s">
        <v>143</v>
      </c>
      <c r="E562">
        <v>50</v>
      </c>
      <c r="F562" t="s">
        <v>52</v>
      </c>
      <c r="G562" s="100" t="s">
        <v>147</v>
      </c>
      <c r="H562" t="s">
        <v>148</v>
      </c>
      <c r="I562" t="s">
        <v>150</v>
      </c>
      <c r="J562">
        <f t="shared" si="11"/>
        <v>8</v>
      </c>
    </row>
    <row r="563" spans="1:10">
      <c r="A563" t="s">
        <v>152</v>
      </c>
      <c r="B563" t="s">
        <v>142</v>
      </c>
      <c r="C563" t="s">
        <v>149</v>
      </c>
      <c r="D563" t="s">
        <v>143</v>
      </c>
      <c r="E563">
        <v>51</v>
      </c>
      <c r="F563" t="s">
        <v>53</v>
      </c>
      <c r="G563" s="100" t="s">
        <v>147</v>
      </c>
      <c r="H563" t="s">
        <v>148</v>
      </c>
      <c r="I563">
        <v>82</v>
      </c>
      <c r="J563">
        <f t="shared" si="11"/>
        <v>82</v>
      </c>
    </row>
    <row r="564" spans="1:10">
      <c r="A564" t="s">
        <v>152</v>
      </c>
      <c r="B564" t="s">
        <v>142</v>
      </c>
      <c r="C564" t="s">
        <v>149</v>
      </c>
      <c r="D564" t="s">
        <v>143</v>
      </c>
      <c r="E564">
        <v>52</v>
      </c>
      <c r="F564" t="s">
        <v>54</v>
      </c>
      <c r="G564" s="100" t="s">
        <v>147</v>
      </c>
      <c r="H564" t="s">
        <v>148</v>
      </c>
      <c r="I564">
        <v>113</v>
      </c>
      <c r="J564">
        <f t="shared" si="11"/>
        <v>113</v>
      </c>
    </row>
    <row r="565" spans="1:10">
      <c r="A565" t="s">
        <v>152</v>
      </c>
      <c r="B565" t="s">
        <v>142</v>
      </c>
      <c r="C565" t="s">
        <v>149</v>
      </c>
      <c r="D565" t="s">
        <v>143</v>
      </c>
      <c r="E565">
        <v>53</v>
      </c>
      <c r="F565" t="s">
        <v>55</v>
      </c>
      <c r="G565" s="100" t="s">
        <v>147</v>
      </c>
      <c r="H565" t="s">
        <v>148</v>
      </c>
      <c r="I565" t="s">
        <v>150</v>
      </c>
      <c r="J565">
        <f t="shared" si="11"/>
        <v>8</v>
      </c>
    </row>
    <row r="566" spans="1:10">
      <c r="A566" t="s">
        <v>152</v>
      </c>
      <c r="B566" t="s">
        <v>142</v>
      </c>
      <c r="C566" t="s">
        <v>149</v>
      </c>
      <c r="D566" t="s">
        <v>143</v>
      </c>
      <c r="E566">
        <v>54</v>
      </c>
      <c r="F566" t="s">
        <v>56</v>
      </c>
      <c r="G566" s="100" t="s">
        <v>147</v>
      </c>
      <c r="H566" t="s">
        <v>148</v>
      </c>
      <c r="I566" t="s">
        <v>150</v>
      </c>
      <c r="J566">
        <f t="shared" si="11"/>
        <v>8</v>
      </c>
    </row>
    <row r="567" spans="1:10">
      <c r="A567" t="s">
        <v>152</v>
      </c>
      <c r="B567" t="s">
        <v>142</v>
      </c>
      <c r="C567" t="s">
        <v>149</v>
      </c>
      <c r="D567" t="s">
        <v>143</v>
      </c>
      <c r="E567">
        <v>57</v>
      </c>
      <c r="F567" t="s">
        <v>57</v>
      </c>
      <c r="G567" s="100" t="s">
        <v>147</v>
      </c>
      <c r="H567" t="s">
        <v>148</v>
      </c>
      <c r="I567">
        <v>816</v>
      </c>
      <c r="J567">
        <f t="shared" ref="J567:J598" si="12">IF(I567="Msk",8,I567)</f>
        <v>816</v>
      </c>
    </row>
    <row r="568" spans="1:10">
      <c r="A568" t="s">
        <v>152</v>
      </c>
      <c r="B568" t="s">
        <v>142</v>
      </c>
      <c r="C568" t="s">
        <v>149</v>
      </c>
      <c r="D568" t="s">
        <v>143</v>
      </c>
      <c r="E568">
        <v>58</v>
      </c>
      <c r="F568" t="s">
        <v>58</v>
      </c>
      <c r="G568" s="100" t="s">
        <v>147</v>
      </c>
      <c r="H568" t="s">
        <v>148</v>
      </c>
      <c r="I568">
        <v>108</v>
      </c>
      <c r="J568">
        <f t="shared" si="12"/>
        <v>108</v>
      </c>
    </row>
    <row r="569" spans="1:10">
      <c r="A569" t="s">
        <v>152</v>
      </c>
      <c r="B569" t="s">
        <v>142</v>
      </c>
      <c r="C569" t="s">
        <v>149</v>
      </c>
      <c r="D569" t="s">
        <v>143</v>
      </c>
      <c r="E569">
        <v>59</v>
      </c>
      <c r="F569" t="s">
        <v>59</v>
      </c>
      <c r="G569" s="100" t="s">
        <v>147</v>
      </c>
      <c r="H569" t="s">
        <v>148</v>
      </c>
      <c r="I569" t="s">
        <v>150</v>
      </c>
      <c r="J569">
        <f t="shared" si="12"/>
        <v>8</v>
      </c>
    </row>
    <row r="570" spans="1:10">
      <c r="A570" t="s">
        <v>152</v>
      </c>
      <c r="B570" t="s">
        <v>142</v>
      </c>
      <c r="C570" t="s">
        <v>149</v>
      </c>
      <c r="D570" t="s">
        <v>143</v>
      </c>
      <c r="E570">
        <v>60</v>
      </c>
      <c r="F570" t="s">
        <v>60</v>
      </c>
      <c r="G570" s="100" t="s">
        <v>147</v>
      </c>
      <c r="H570" t="s">
        <v>148</v>
      </c>
      <c r="I570">
        <v>455</v>
      </c>
      <c r="J570">
        <f t="shared" si="12"/>
        <v>455</v>
      </c>
    </row>
    <row r="571" spans="1:10">
      <c r="A571" t="s">
        <v>152</v>
      </c>
      <c r="B571" t="s">
        <v>142</v>
      </c>
      <c r="C571" t="s">
        <v>149</v>
      </c>
      <c r="D571" t="s">
        <v>143</v>
      </c>
      <c r="E571">
        <v>61</v>
      </c>
      <c r="F571" t="s">
        <v>61</v>
      </c>
      <c r="G571" s="100" t="s">
        <v>147</v>
      </c>
      <c r="H571" t="s">
        <v>148</v>
      </c>
      <c r="I571">
        <v>1187</v>
      </c>
      <c r="J571">
        <f t="shared" si="12"/>
        <v>1187</v>
      </c>
    </row>
    <row r="572" spans="1:10">
      <c r="A572" t="s">
        <v>152</v>
      </c>
      <c r="B572" t="s">
        <v>142</v>
      </c>
      <c r="C572" t="s">
        <v>149</v>
      </c>
      <c r="D572" t="s">
        <v>143</v>
      </c>
      <c r="E572">
        <v>62</v>
      </c>
      <c r="F572" t="s">
        <v>62</v>
      </c>
      <c r="G572" s="100" t="s">
        <v>147</v>
      </c>
      <c r="H572" t="s">
        <v>148</v>
      </c>
      <c r="I572">
        <v>966</v>
      </c>
      <c r="J572">
        <f t="shared" si="12"/>
        <v>966</v>
      </c>
    </row>
    <row r="573" spans="1:10">
      <c r="A573" t="s">
        <v>152</v>
      </c>
      <c r="B573" t="s">
        <v>142</v>
      </c>
      <c r="C573" t="s">
        <v>149</v>
      </c>
      <c r="D573" t="s">
        <v>143</v>
      </c>
      <c r="E573">
        <v>63</v>
      </c>
      <c r="F573" t="s">
        <v>63</v>
      </c>
      <c r="G573" s="100" t="s">
        <v>147</v>
      </c>
      <c r="H573" t="s">
        <v>148</v>
      </c>
      <c r="I573">
        <v>409</v>
      </c>
      <c r="J573">
        <f t="shared" si="12"/>
        <v>409</v>
      </c>
    </row>
    <row r="574" spans="1:10">
      <c r="A574" t="s">
        <v>152</v>
      </c>
      <c r="B574" t="s">
        <v>142</v>
      </c>
      <c r="C574" t="s">
        <v>149</v>
      </c>
      <c r="D574" t="s">
        <v>143</v>
      </c>
      <c r="E574">
        <v>64</v>
      </c>
      <c r="F574" t="s">
        <v>64</v>
      </c>
      <c r="G574" s="100" t="s">
        <v>147</v>
      </c>
      <c r="H574" t="s">
        <v>148</v>
      </c>
      <c r="I574">
        <v>91</v>
      </c>
      <c r="J574">
        <f t="shared" si="12"/>
        <v>91</v>
      </c>
    </row>
    <row r="575" spans="1:10">
      <c r="A575" t="s">
        <v>152</v>
      </c>
      <c r="B575" t="s">
        <v>142</v>
      </c>
      <c r="C575" t="s">
        <v>149</v>
      </c>
      <c r="D575" t="s">
        <v>143</v>
      </c>
      <c r="E575">
        <v>67</v>
      </c>
      <c r="F575" t="s">
        <v>65</v>
      </c>
      <c r="G575" s="100" t="s">
        <v>147</v>
      </c>
      <c r="H575" t="s">
        <v>148</v>
      </c>
      <c r="I575">
        <v>374</v>
      </c>
      <c r="J575">
        <f t="shared" si="12"/>
        <v>374</v>
      </c>
    </row>
    <row r="576" spans="1:10">
      <c r="A576" t="s">
        <v>152</v>
      </c>
      <c r="B576" t="s">
        <v>142</v>
      </c>
      <c r="C576" t="s">
        <v>149</v>
      </c>
      <c r="D576" t="s">
        <v>143</v>
      </c>
      <c r="E576">
        <v>68</v>
      </c>
      <c r="F576" t="s">
        <v>66</v>
      </c>
      <c r="G576" s="100" t="s">
        <v>147</v>
      </c>
      <c r="H576" t="s">
        <v>148</v>
      </c>
      <c r="I576">
        <v>915</v>
      </c>
      <c r="J576">
        <f t="shared" si="12"/>
        <v>915</v>
      </c>
    </row>
    <row r="577" spans="1:10">
      <c r="A577" t="s">
        <v>152</v>
      </c>
      <c r="B577" t="s">
        <v>142</v>
      </c>
      <c r="C577" t="s">
        <v>149</v>
      </c>
      <c r="D577" t="s">
        <v>143</v>
      </c>
      <c r="E577">
        <v>69</v>
      </c>
      <c r="F577" t="s">
        <v>67</v>
      </c>
      <c r="G577" s="100" t="s">
        <v>147</v>
      </c>
      <c r="H577" t="s">
        <v>148</v>
      </c>
      <c r="I577">
        <v>225</v>
      </c>
      <c r="J577">
        <f t="shared" si="12"/>
        <v>225</v>
      </c>
    </row>
    <row r="578" spans="1:10">
      <c r="A578" t="s">
        <v>152</v>
      </c>
      <c r="B578" t="s">
        <v>142</v>
      </c>
      <c r="C578" t="s">
        <v>149</v>
      </c>
      <c r="D578" t="s">
        <v>143</v>
      </c>
      <c r="E578">
        <v>70</v>
      </c>
      <c r="F578" t="s">
        <v>151</v>
      </c>
      <c r="G578" s="100" t="s">
        <v>147</v>
      </c>
      <c r="H578" t="s">
        <v>148</v>
      </c>
      <c r="I578">
        <v>191</v>
      </c>
      <c r="J578">
        <f t="shared" si="12"/>
        <v>191</v>
      </c>
    </row>
    <row r="579" spans="1:10">
      <c r="A579" t="s">
        <v>152</v>
      </c>
      <c r="B579" t="s">
        <v>142</v>
      </c>
      <c r="C579" t="s">
        <v>149</v>
      </c>
      <c r="D579" t="s">
        <v>143</v>
      </c>
      <c r="E579">
        <v>71</v>
      </c>
      <c r="F579" t="s">
        <v>69</v>
      </c>
      <c r="G579" s="100" t="s">
        <v>147</v>
      </c>
      <c r="H579" t="s">
        <v>148</v>
      </c>
      <c r="I579">
        <v>605</v>
      </c>
      <c r="J579">
        <f t="shared" si="12"/>
        <v>605</v>
      </c>
    </row>
    <row r="580" spans="1:10">
      <c r="A580" t="s">
        <v>152</v>
      </c>
      <c r="B580" t="s">
        <v>142</v>
      </c>
      <c r="C580" t="s">
        <v>149</v>
      </c>
      <c r="D580" t="s">
        <v>143</v>
      </c>
      <c r="E580">
        <v>72</v>
      </c>
      <c r="F580" t="s">
        <v>70</v>
      </c>
      <c r="G580" s="100" t="s">
        <v>147</v>
      </c>
      <c r="H580" t="s">
        <v>148</v>
      </c>
      <c r="I580" t="s">
        <v>150</v>
      </c>
      <c r="J580">
        <f t="shared" si="12"/>
        <v>8</v>
      </c>
    </row>
    <row r="581" spans="1:10">
      <c r="A581" t="s">
        <v>152</v>
      </c>
      <c r="B581" t="s">
        <v>142</v>
      </c>
      <c r="C581" t="s">
        <v>149</v>
      </c>
      <c r="D581" t="s">
        <v>143</v>
      </c>
      <c r="E581">
        <v>73</v>
      </c>
      <c r="F581" t="s">
        <v>190</v>
      </c>
      <c r="G581" s="100" t="s">
        <v>147</v>
      </c>
      <c r="H581" t="s">
        <v>148</v>
      </c>
      <c r="I581">
        <v>1017</v>
      </c>
      <c r="J581">
        <f t="shared" si="12"/>
        <v>1017</v>
      </c>
    </row>
    <row r="582" spans="1:10">
      <c r="A582" t="s">
        <v>152</v>
      </c>
      <c r="B582" t="s">
        <v>142</v>
      </c>
      <c r="C582" t="s">
        <v>149</v>
      </c>
      <c r="D582" t="s">
        <v>143</v>
      </c>
      <c r="E582">
        <v>74</v>
      </c>
      <c r="F582" t="s">
        <v>72</v>
      </c>
      <c r="G582" s="100" t="s">
        <v>147</v>
      </c>
      <c r="H582" t="s">
        <v>148</v>
      </c>
      <c r="I582">
        <v>65</v>
      </c>
      <c r="J582">
        <f t="shared" si="12"/>
        <v>65</v>
      </c>
    </row>
    <row r="583" spans="1:10">
      <c r="A583" t="s">
        <v>152</v>
      </c>
      <c r="B583" t="s">
        <v>142</v>
      </c>
      <c r="C583" t="s">
        <v>149</v>
      </c>
      <c r="D583" t="s">
        <v>143</v>
      </c>
      <c r="E583">
        <v>75</v>
      </c>
      <c r="F583" t="s">
        <v>73</v>
      </c>
      <c r="G583" s="100" t="s">
        <v>147</v>
      </c>
      <c r="H583" t="s">
        <v>148</v>
      </c>
      <c r="I583">
        <v>485</v>
      </c>
      <c r="J583">
        <f t="shared" si="12"/>
        <v>485</v>
      </c>
    </row>
    <row r="584" spans="1:10">
      <c r="A584" t="s">
        <v>152</v>
      </c>
      <c r="B584" t="s">
        <v>142</v>
      </c>
      <c r="C584" t="s">
        <v>149</v>
      </c>
      <c r="D584" t="s">
        <v>143</v>
      </c>
      <c r="E584">
        <v>78</v>
      </c>
      <c r="F584" t="s">
        <v>74</v>
      </c>
      <c r="G584" s="100" t="s">
        <v>147</v>
      </c>
      <c r="H584" t="s">
        <v>148</v>
      </c>
      <c r="I584">
        <v>145</v>
      </c>
      <c r="J584">
        <f t="shared" si="12"/>
        <v>145</v>
      </c>
    </row>
    <row r="585" spans="1:10">
      <c r="A585" t="s">
        <v>152</v>
      </c>
      <c r="B585" t="s">
        <v>142</v>
      </c>
      <c r="C585" t="s">
        <v>149</v>
      </c>
      <c r="D585" t="s">
        <v>143</v>
      </c>
      <c r="E585">
        <v>79</v>
      </c>
      <c r="F585" t="s">
        <v>75</v>
      </c>
      <c r="G585" s="100" t="s">
        <v>147</v>
      </c>
      <c r="H585" t="s">
        <v>148</v>
      </c>
      <c r="I585">
        <v>458</v>
      </c>
      <c r="J585">
        <f t="shared" si="12"/>
        <v>458</v>
      </c>
    </row>
    <row r="586" spans="1:10">
      <c r="A586" t="s">
        <v>152</v>
      </c>
      <c r="B586" t="s">
        <v>142</v>
      </c>
      <c r="C586" t="s">
        <v>149</v>
      </c>
      <c r="D586" t="s">
        <v>143</v>
      </c>
      <c r="E586">
        <v>81</v>
      </c>
      <c r="F586" t="s">
        <v>76</v>
      </c>
      <c r="G586" s="100" t="s">
        <v>147</v>
      </c>
      <c r="H586" t="s">
        <v>148</v>
      </c>
      <c r="I586" t="s">
        <v>150</v>
      </c>
      <c r="J586">
        <f t="shared" si="12"/>
        <v>8</v>
      </c>
    </row>
    <row r="587" spans="1:10">
      <c r="A587" t="s">
        <v>152</v>
      </c>
      <c r="B587" t="s">
        <v>142</v>
      </c>
      <c r="C587" t="s">
        <v>149</v>
      </c>
      <c r="D587" t="s">
        <v>143</v>
      </c>
      <c r="E587">
        <v>82</v>
      </c>
      <c r="F587" t="s">
        <v>77</v>
      </c>
      <c r="G587" s="100" t="s">
        <v>147</v>
      </c>
      <c r="H587" t="s">
        <v>148</v>
      </c>
      <c r="I587">
        <v>271</v>
      </c>
      <c r="J587">
        <f t="shared" si="12"/>
        <v>271</v>
      </c>
    </row>
    <row r="588" spans="1:10">
      <c r="A588" t="s">
        <v>152</v>
      </c>
      <c r="B588" t="s">
        <v>142</v>
      </c>
      <c r="C588" t="s">
        <v>149</v>
      </c>
      <c r="D588" t="s">
        <v>143</v>
      </c>
      <c r="E588">
        <v>83</v>
      </c>
      <c r="F588" t="s">
        <v>78</v>
      </c>
      <c r="G588" s="100" t="s">
        <v>147</v>
      </c>
      <c r="H588" t="s">
        <v>148</v>
      </c>
      <c r="I588">
        <v>403</v>
      </c>
      <c r="J588">
        <f t="shared" si="12"/>
        <v>403</v>
      </c>
    </row>
    <row r="589" spans="1:10">
      <c r="A589" t="s">
        <v>152</v>
      </c>
      <c r="B589" t="s">
        <v>142</v>
      </c>
      <c r="C589" t="s">
        <v>149</v>
      </c>
      <c r="D589" t="s">
        <v>143</v>
      </c>
      <c r="E589">
        <v>84</v>
      </c>
      <c r="F589" t="s">
        <v>79</v>
      </c>
      <c r="G589" s="100" t="s">
        <v>147</v>
      </c>
      <c r="H589" t="s">
        <v>148</v>
      </c>
      <c r="I589" t="s">
        <v>150</v>
      </c>
      <c r="J589">
        <f t="shared" si="12"/>
        <v>8</v>
      </c>
    </row>
    <row r="590" spans="1:10">
      <c r="A590" t="s">
        <v>152</v>
      </c>
      <c r="B590" t="s">
        <v>142</v>
      </c>
      <c r="C590" t="s">
        <v>149</v>
      </c>
      <c r="D590" t="s">
        <v>143</v>
      </c>
      <c r="E590">
        <v>85</v>
      </c>
      <c r="F590" t="s">
        <v>80</v>
      </c>
      <c r="G590" s="100" t="s">
        <v>147</v>
      </c>
      <c r="H590" t="s">
        <v>148</v>
      </c>
      <c r="I590">
        <v>52</v>
      </c>
      <c r="J590">
        <f t="shared" si="12"/>
        <v>52</v>
      </c>
    </row>
    <row r="591" spans="1:10">
      <c r="A591" t="s">
        <v>152</v>
      </c>
      <c r="B591" t="s">
        <v>142</v>
      </c>
      <c r="C591" t="s">
        <v>149</v>
      </c>
      <c r="D591" t="s">
        <v>143</v>
      </c>
      <c r="E591">
        <v>87</v>
      </c>
      <c r="F591" t="s">
        <v>81</v>
      </c>
      <c r="G591" s="100" t="s">
        <v>147</v>
      </c>
      <c r="H591" t="s">
        <v>148</v>
      </c>
      <c r="I591">
        <v>25</v>
      </c>
      <c r="J591">
        <f t="shared" si="12"/>
        <v>25</v>
      </c>
    </row>
    <row r="592" spans="1:10">
      <c r="A592" t="s">
        <v>152</v>
      </c>
      <c r="B592" t="s">
        <v>142</v>
      </c>
      <c r="C592" t="s">
        <v>149</v>
      </c>
      <c r="D592" t="s">
        <v>143</v>
      </c>
      <c r="E592">
        <v>91</v>
      </c>
      <c r="F592" t="s">
        <v>82</v>
      </c>
      <c r="G592" t="s">
        <v>147</v>
      </c>
      <c r="H592" t="s">
        <v>148</v>
      </c>
      <c r="I592">
        <v>162</v>
      </c>
    </row>
    <row r="593" spans="1:10">
      <c r="A593" t="s">
        <v>152</v>
      </c>
      <c r="B593" t="s">
        <v>142</v>
      </c>
      <c r="C593" t="s">
        <v>149</v>
      </c>
      <c r="D593" t="s">
        <v>143</v>
      </c>
      <c r="E593">
        <v>92</v>
      </c>
      <c r="F593" t="s">
        <v>83</v>
      </c>
      <c r="G593" t="s">
        <v>147</v>
      </c>
      <c r="H593" t="s">
        <v>148</v>
      </c>
      <c r="I593" t="s">
        <v>150</v>
      </c>
    </row>
    <row r="594" spans="1:10">
      <c r="A594" t="s">
        <v>152</v>
      </c>
      <c r="B594" t="s">
        <v>142</v>
      </c>
      <c r="C594" t="s">
        <v>149</v>
      </c>
      <c r="D594" t="s">
        <v>143</v>
      </c>
      <c r="E594">
        <v>93</v>
      </c>
      <c r="F594" t="s">
        <v>84</v>
      </c>
      <c r="G594" t="s">
        <v>147</v>
      </c>
      <c r="H594" t="s">
        <v>148</v>
      </c>
      <c r="I594">
        <v>509</v>
      </c>
    </row>
    <row r="595" spans="1:10">
      <c r="A595" t="s">
        <v>152</v>
      </c>
      <c r="B595" t="s">
        <v>142</v>
      </c>
      <c r="C595" t="s">
        <v>149</v>
      </c>
      <c r="D595" t="s">
        <v>143</v>
      </c>
      <c r="E595">
        <v>5</v>
      </c>
      <c r="F595" t="s">
        <v>25</v>
      </c>
      <c r="G595" s="100" t="s">
        <v>186</v>
      </c>
      <c r="H595" t="s">
        <v>145</v>
      </c>
      <c r="I595">
        <v>462</v>
      </c>
      <c r="J595">
        <f t="shared" ref="J595:J658" si="13">IF(I595="Msk",8,I595)</f>
        <v>462</v>
      </c>
    </row>
    <row r="596" spans="1:10">
      <c r="A596" t="s">
        <v>152</v>
      </c>
      <c r="B596" t="s">
        <v>142</v>
      </c>
      <c r="C596" t="s">
        <v>149</v>
      </c>
      <c r="D596" t="s">
        <v>143</v>
      </c>
      <c r="E596">
        <v>5</v>
      </c>
      <c r="F596" t="s">
        <v>25</v>
      </c>
      <c r="G596" s="100" t="s">
        <v>187</v>
      </c>
      <c r="H596" t="s">
        <v>145</v>
      </c>
      <c r="I596">
        <v>471</v>
      </c>
      <c r="J596">
        <f t="shared" si="13"/>
        <v>471</v>
      </c>
    </row>
    <row r="597" spans="1:10">
      <c r="A597" t="s">
        <v>152</v>
      </c>
      <c r="B597" t="s">
        <v>142</v>
      </c>
      <c r="C597" t="s">
        <v>149</v>
      </c>
      <c r="D597" t="s">
        <v>143</v>
      </c>
      <c r="E597">
        <v>5</v>
      </c>
      <c r="F597" t="s">
        <v>25</v>
      </c>
      <c r="G597" s="100">
        <v>10</v>
      </c>
      <c r="H597" t="s">
        <v>145</v>
      </c>
      <c r="I597">
        <v>539</v>
      </c>
      <c r="J597">
        <f t="shared" si="13"/>
        <v>539</v>
      </c>
    </row>
    <row r="598" spans="1:10">
      <c r="A598" t="s">
        <v>152</v>
      </c>
      <c r="B598" t="s">
        <v>142</v>
      </c>
      <c r="C598" t="s">
        <v>149</v>
      </c>
      <c r="D598" t="s">
        <v>143</v>
      </c>
      <c r="E598">
        <v>5</v>
      </c>
      <c r="F598" t="s">
        <v>25</v>
      </c>
      <c r="G598" s="100">
        <v>11</v>
      </c>
      <c r="H598" t="s">
        <v>145</v>
      </c>
      <c r="I598">
        <v>523</v>
      </c>
      <c r="J598">
        <f t="shared" si="13"/>
        <v>523</v>
      </c>
    </row>
    <row r="599" spans="1:10">
      <c r="A599" t="s">
        <v>152</v>
      </c>
      <c r="B599" t="s">
        <v>142</v>
      </c>
      <c r="C599" t="s">
        <v>149</v>
      </c>
      <c r="D599" t="s">
        <v>143</v>
      </c>
      <c r="E599">
        <v>5</v>
      </c>
      <c r="F599" t="s">
        <v>25</v>
      </c>
      <c r="G599" s="100">
        <v>12</v>
      </c>
      <c r="H599" t="s">
        <v>145</v>
      </c>
      <c r="I599">
        <v>594</v>
      </c>
      <c r="J599">
        <f t="shared" si="13"/>
        <v>594</v>
      </c>
    </row>
    <row r="600" spans="1:10">
      <c r="A600" t="s">
        <v>152</v>
      </c>
      <c r="B600" t="s">
        <v>142</v>
      </c>
      <c r="C600" t="s">
        <v>149</v>
      </c>
      <c r="D600" t="s">
        <v>143</v>
      </c>
      <c r="E600">
        <v>6</v>
      </c>
      <c r="F600" t="s">
        <v>26</v>
      </c>
      <c r="G600" s="100" t="s">
        <v>186</v>
      </c>
      <c r="H600" t="s">
        <v>145</v>
      </c>
      <c r="I600">
        <v>297</v>
      </c>
      <c r="J600">
        <f t="shared" si="13"/>
        <v>297</v>
      </c>
    </row>
    <row r="601" spans="1:10">
      <c r="A601" t="s">
        <v>152</v>
      </c>
      <c r="B601" t="s">
        <v>142</v>
      </c>
      <c r="C601" t="s">
        <v>149</v>
      </c>
      <c r="D601" t="s">
        <v>143</v>
      </c>
      <c r="E601">
        <v>6</v>
      </c>
      <c r="F601" t="s">
        <v>26</v>
      </c>
      <c r="G601" s="100" t="s">
        <v>187</v>
      </c>
      <c r="H601" t="s">
        <v>145</v>
      </c>
      <c r="I601">
        <v>266</v>
      </c>
      <c r="J601">
        <f t="shared" si="13"/>
        <v>266</v>
      </c>
    </row>
    <row r="602" spans="1:10">
      <c r="A602" t="s">
        <v>152</v>
      </c>
      <c r="B602" t="s">
        <v>142</v>
      </c>
      <c r="C602" t="s">
        <v>149</v>
      </c>
      <c r="D602" t="s">
        <v>143</v>
      </c>
      <c r="E602">
        <v>6</v>
      </c>
      <c r="F602" t="s">
        <v>26</v>
      </c>
      <c r="G602" s="100">
        <v>10</v>
      </c>
      <c r="H602" t="s">
        <v>145</v>
      </c>
      <c r="I602">
        <v>306</v>
      </c>
      <c r="J602">
        <f t="shared" si="13"/>
        <v>306</v>
      </c>
    </row>
    <row r="603" spans="1:10">
      <c r="A603" t="s">
        <v>152</v>
      </c>
      <c r="B603" t="s">
        <v>142</v>
      </c>
      <c r="C603" t="s">
        <v>149</v>
      </c>
      <c r="D603" t="s">
        <v>143</v>
      </c>
      <c r="E603">
        <v>6</v>
      </c>
      <c r="F603" t="s">
        <v>26</v>
      </c>
      <c r="G603" s="100">
        <v>11</v>
      </c>
      <c r="H603" t="s">
        <v>145</v>
      </c>
      <c r="I603">
        <v>291</v>
      </c>
      <c r="J603">
        <f t="shared" si="13"/>
        <v>291</v>
      </c>
    </row>
    <row r="604" spans="1:10">
      <c r="A604" t="s">
        <v>152</v>
      </c>
      <c r="B604" t="s">
        <v>142</v>
      </c>
      <c r="C604" t="s">
        <v>149</v>
      </c>
      <c r="D604" t="s">
        <v>143</v>
      </c>
      <c r="E604">
        <v>6</v>
      </c>
      <c r="F604" t="s">
        <v>26</v>
      </c>
      <c r="G604" s="100">
        <v>12</v>
      </c>
      <c r="H604" t="s">
        <v>145</v>
      </c>
      <c r="I604">
        <v>375</v>
      </c>
      <c r="J604">
        <f t="shared" si="13"/>
        <v>375</v>
      </c>
    </row>
    <row r="605" spans="1:10">
      <c r="A605" t="s">
        <v>152</v>
      </c>
      <c r="B605" t="s">
        <v>142</v>
      </c>
      <c r="C605" t="s">
        <v>149</v>
      </c>
      <c r="D605" t="s">
        <v>143</v>
      </c>
      <c r="E605">
        <v>8</v>
      </c>
      <c r="F605" t="s">
        <v>27</v>
      </c>
      <c r="G605" s="100" t="s">
        <v>186</v>
      </c>
      <c r="H605" t="s">
        <v>145</v>
      </c>
      <c r="I605">
        <v>356</v>
      </c>
      <c r="J605">
        <f t="shared" si="13"/>
        <v>356</v>
      </c>
    </row>
    <row r="606" spans="1:10">
      <c r="A606" t="s">
        <v>152</v>
      </c>
      <c r="B606" t="s">
        <v>142</v>
      </c>
      <c r="C606" t="s">
        <v>149</v>
      </c>
      <c r="D606" t="s">
        <v>143</v>
      </c>
      <c r="E606">
        <v>8</v>
      </c>
      <c r="F606" t="s">
        <v>27</v>
      </c>
      <c r="G606" s="100" t="s">
        <v>187</v>
      </c>
      <c r="H606" t="s">
        <v>145</v>
      </c>
      <c r="I606">
        <v>413</v>
      </c>
      <c r="J606">
        <f t="shared" si="13"/>
        <v>413</v>
      </c>
    </row>
    <row r="607" spans="1:10">
      <c r="A607" t="s">
        <v>152</v>
      </c>
      <c r="B607" t="s">
        <v>142</v>
      </c>
      <c r="C607" t="s">
        <v>149</v>
      </c>
      <c r="D607" t="s">
        <v>143</v>
      </c>
      <c r="E607">
        <v>8</v>
      </c>
      <c r="F607" t="s">
        <v>27</v>
      </c>
      <c r="G607" s="100">
        <v>10</v>
      </c>
      <c r="H607" t="s">
        <v>145</v>
      </c>
      <c r="I607">
        <v>409</v>
      </c>
      <c r="J607">
        <f t="shared" si="13"/>
        <v>409</v>
      </c>
    </row>
    <row r="608" spans="1:10">
      <c r="A608" t="s">
        <v>152</v>
      </c>
      <c r="B608" t="s">
        <v>142</v>
      </c>
      <c r="C608" t="s">
        <v>149</v>
      </c>
      <c r="D608" t="s">
        <v>143</v>
      </c>
      <c r="E608">
        <v>8</v>
      </c>
      <c r="F608" t="s">
        <v>27</v>
      </c>
      <c r="G608" s="100">
        <v>11</v>
      </c>
      <c r="H608" t="s">
        <v>145</v>
      </c>
      <c r="I608">
        <v>455</v>
      </c>
      <c r="J608">
        <f t="shared" si="13"/>
        <v>455</v>
      </c>
    </row>
    <row r="609" spans="1:10">
      <c r="A609" t="s">
        <v>152</v>
      </c>
      <c r="B609" t="s">
        <v>142</v>
      </c>
      <c r="C609" t="s">
        <v>149</v>
      </c>
      <c r="D609" t="s">
        <v>143</v>
      </c>
      <c r="E609">
        <v>8</v>
      </c>
      <c r="F609" t="s">
        <v>27</v>
      </c>
      <c r="G609" s="100">
        <v>12</v>
      </c>
      <c r="H609" t="s">
        <v>145</v>
      </c>
      <c r="I609">
        <v>534</v>
      </c>
      <c r="J609">
        <f t="shared" si="13"/>
        <v>534</v>
      </c>
    </row>
    <row r="610" spans="1:10">
      <c r="A610" t="s">
        <v>152</v>
      </c>
      <c r="B610" t="s">
        <v>142</v>
      </c>
      <c r="C610" t="s">
        <v>149</v>
      </c>
      <c r="D610" t="s">
        <v>143</v>
      </c>
      <c r="E610">
        <v>10</v>
      </c>
      <c r="F610" t="s">
        <v>28</v>
      </c>
      <c r="G610" s="100" t="s">
        <v>186</v>
      </c>
      <c r="H610" t="s">
        <v>145</v>
      </c>
      <c r="I610">
        <v>33</v>
      </c>
      <c r="J610">
        <f t="shared" si="13"/>
        <v>33</v>
      </c>
    </row>
    <row r="611" spans="1:10">
      <c r="A611" t="s">
        <v>152</v>
      </c>
      <c r="B611" t="s">
        <v>142</v>
      </c>
      <c r="C611" t="s">
        <v>149</v>
      </c>
      <c r="D611" t="s">
        <v>143</v>
      </c>
      <c r="E611">
        <v>10</v>
      </c>
      <c r="F611" t="s">
        <v>28</v>
      </c>
      <c r="G611" s="100" t="s">
        <v>187</v>
      </c>
      <c r="H611" t="s">
        <v>145</v>
      </c>
      <c r="I611">
        <v>37</v>
      </c>
      <c r="J611">
        <f t="shared" si="13"/>
        <v>37</v>
      </c>
    </row>
    <row r="612" spans="1:10">
      <c r="A612" t="s">
        <v>152</v>
      </c>
      <c r="B612" t="s">
        <v>142</v>
      </c>
      <c r="C612" t="s">
        <v>149</v>
      </c>
      <c r="D612" t="s">
        <v>143</v>
      </c>
      <c r="E612">
        <v>10</v>
      </c>
      <c r="F612" t="s">
        <v>28</v>
      </c>
      <c r="G612" s="100">
        <v>10</v>
      </c>
      <c r="H612" t="s">
        <v>145</v>
      </c>
      <c r="I612">
        <v>43</v>
      </c>
      <c r="J612">
        <f t="shared" si="13"/>
        <v>43</v>
      </c>
    </row>
    <row r="613" spans="1:10">
      <c r="A613" t="s">
        <v>152</v>
      </c>
      <c r="B613" t="s">
        <v>142</v>
      </c>
      <c r="C613" t="s">
        <v>149</v>
      </c>
      <c r="D613" t="s">
        <v>143</v>
      </c>
      <c r="E613">
        <v>10</v>
      </c>
      <c r="F613" t="s">
        <v>28</v>
      </c>
      <c r="G613" s="100">
        <v>11</v>
      </c>
      <c r="H613" t="s">
        <v>145</v>
      </c>
      <c r="I613">
        <v>43</v>
      </c>
      <c r="J613">
        <f t="shared" si="13"/>
        <v>43</v>
      </c>
    </row>
    <row r="614" spans="1:10">
      <c r="A614" t="s">
        <v>152</v>
      </c>
      <c r="B614" t="s">
        <v>142</v>
      </c>
      <c r="C614" t="s">
        <v>149</v>
      </c>
      <c r="D614" t="s">
        <v>143</v>
      </c>
      <c r="E614">
        <v>10</v>
      </c>
      <c r="F614" t="s">
        <v>28</v>
      </c>
      <c r="G614" s="100">
        <v>12</v>
      </c>
      <c r="H614" t="s">
        <v>145</v>
      </c>
      <c r="I614">
        <v>31</v>
      </c>
      <c r="J614">
        <f t="shared" si="13"/>
        <v>31</v>
      </c>
    </row>
    <row r="615" spans="1:10">
      <c r="A615" t="s">
        <v>152</v>
      </c>
      <c r="B615" t="s">
        <v>142</v>
      </c>
      <c r="C615" t="s">
        <v>149</v>
      </c>
      <c r="D615" t="s">
        <v>143</v>
      </c>
      <c r="E615">
        <v>19</v>
      </c>
      <c r="F615" t="s">
        <v>29</v>
      </c>
      <c r="G615" s="100" t="s">
        <v>186</v>
      </c>
      <c r="H615" t="s">
        <v>145</v>
      </c>
      <c r="I615">
        <v>81</v>
      </c>
      <c r="J615">
        <f t="shared" si="13"/>
        <v>81</v>
      </c>
    </row>
    <row r="616" spans="1:10">
      <c r="A616" t="s">
        <v>152</v>
      </c>
      <c r="B616" t="s">
        <v>142</v>
      </c>
      <c r="C616" t="s">
        <v>149</v>
      </c>
      <c r="D616" t="s">
        <v>143</v>
      </c>
      <c r="E616">
        <v>19</v>
      </c>
      <c r="F616" t="s">
        <v>29</v>
      </c>
      <c r="G616" s="100" t="s">
        <v>187</v>
      </c>
      <c r="H616" t="s">
        <v>145</v>
      </c>
      <c r="I616">
        <v>93</v>
      </c>
      <c r="J616">
        <f t="shared" si="13"/>
        <v>93</v>
      </c>
    </row>
    <row r="617" spans="1:10">
      <c r="A617" t="s">
        <v>152</v>
      </c>
      <c r="B617" t="s">
        <v>142</v>
      </c>
      <c r="C617" t="s">
        <v>149</v>
      </c>
      <c r="D617" t="s">
        <v>143</v>
      </c>
      <c r="E617">
        <v>19</v>
      </c>
      <c r="F617" t="s">
        <v>29</v>
      </c>
      <c r="G617" s="100">
        <v>10</v>
      </c>
      <c r="H617" t="s">
        <v>145</v>
      </c>
      <c r="I617">
        <v>80</v>
      </c>
      <c r="J617">
        <f t="shared" si="13"/>
        <v>80</v>
      </c>
    </row>
    <row r="618" spans="1:10">
      <c r="A618" t="s">
        <v>152</v>
      </c>
      <c r="B618" t="s">
        <v>142</v>
      </c>
      <c r="C618" t="s">
        <v>149</v>
      </c>
      <c r="D618" t="s">
        <v>143</v>
      </c>
      <c r="E618">
        <v>19</v>
      </c>
      <c r="F618" t="s">
        <v>29</v>
      </c>
      <c r="G618" s="100">
        <v>11</v>
      </c>
      <c r="H618" t="s">
        <v>145</v>
      </c>
      <c r="I618">
        <v>83</v>
      </c>
      <c r="J618">
        <f t="shared" si="13"/>
        <v>83</v>
      </c>
    </row>
    <row r="619" spans="1:10">
      <c r="A619" t="s">
        <v>152</v>
      </c>
      <c r="B619" t="s">
        <v>142</v>
      </c>
      <c r="C619" t="s">
        <v>149</v>
      </c>
      <c r="D619" t="s">
        <v>143</v>
      </c>
      <c r="E619">
        <v>19</v>
      </c>
      <c r="F619" t="s">
        <v>29</v>
      </c>
      <c r="G619" s="100">
        <v>12</v>
      </c>
      <c r="H619" t="s">
        <v>145</v>
      </c>
      <c r="I619">
        <v>64</v>
      </c>
      <c r="J619">
        <f t="shared" si="13"/>
        <v>64</v>
      </c>
    </row>
    <row r="620" spans="1:10">
      <c r="A620" t="s">
        <v>152</v>
      </c>
      <c r="B620" t="s">
        <v>142</v>
      </c>
      <c r="C620" t="s">
        <v>149</v>
      </c>
      <c r="D620" t="s">
        <v>143</v>
      </c>
      <c r="E620">
        <v>20</v>
      </c>
      <c r="F620" t="s">
        <v>30</v>
      </c>
      <c r="G620" s="100" t="s">
        <v>186</v>
      </c>
      <c r="H620" t="s">
        <v>145</v>
      </c>
      <c r="I620">
        <v>371</v>
      </c>
      <c r="J620">
        <f t="shared" si="13"/>
        <v>371</v>
      </c>
    </row>
    <row r="621" spans="1:10">
      <c r="A621" t="s">
        <v>152</v>
      </c>
      <c r="B621" t="s">
        <v>142</v>
      </c>
      <c r="C621" t="s">
        <v>149</v>
      </c>
      <c r="D621" t="s">
        <v>143</v>
      </c>
      <c r="E621">
        <v>20</v>
      </c>
      <c r="F621" t="s">
        <v>30</v>
      </c>
      <c r="G621" s="100" t="s">
        <v>187</v>
      </c>
      <c r="H621" t="s">
        <v>145</v>
      </c>
      <c r="I621">
        <v>399</v>
      </c>
      <c r="J621">
        <f t="shared" si="13"/>
        <v>399</v>
      </c>
    </row>
    <row r="622" spans="1:10">
      <c r="A622" t="s">
        <v>152</v>
      </c>
      <c r="B622" t="s">
        <v>142</v>
      </c>
      <c r="C622" t="s">
        <v>149</v>
      </c>
      <c r="D622" t="s">
        <v>143</v>
      </c>
      <c r="E622">
        <v>20</v>
      </c>
      <c r="F622" t="s">
        <v>30</v>
      </c>
      <c r="G622" s="100">
        <v>10</v>
      </c>
      <c r="H622" t="s">
        <v>145</v>
      </c>
      <c r="I622">
        <v>342</v>
      </c>
      <c r="J622">
        <f t="shared" si="13"/>
        <v>342</v>
      </c>
    </row>
    <row r="623" spans="1:10">
      <c r="A623" t="s">
        <v>152</v>
      </c>
      <c r="B623" t="s">
        <v>142</v>
      </c>
      <c r="C623" t="s">
        <v>149</v>
      </c>
      <c r="D623" t="s">
        <v>143</v>
      </c>
      <c r="E623">
        <v>20</v>
      </c>
      <c r="F623" t="s">
        <v>30</v>
      </c>
      <c r="G623" s="100">
        <v>11</v>
      </c>
      <c r="H623" t="s">
        <v>145</v>
      </c>
      <c r="I623">
        <v>333</v>
      </c>
      <c r="J623">
        <f t="shared" si="13"/>
        <v>333</v>
      </c>
    </row>
    <row r="624" spans="1:10">
      <c r="A624" t="s">
        <v>152</v>
      </c>
      <c r="B624" t="s">
        <v>142</v>
      </c>
      <c r="C624" t="s">
        <v>149</v>
      </c>
      <c r="D624" t="s">
        <v>143</v>
      </c>
      <c r="E624">
        <v>20</v>
      </c>
      <c r="F624" t="s">
        <v>30</v>
      </c>
      <c r="G624" s="100">
        <v>12</v>
      </c>
      <c r="H624" t="s">
        <v>145</v>
      </c>
      <c r="I624">
        <v>351</v>
      </c>
      <c r="J624">
        <f t="shared" si="13"/>
        <v>351</v>
      </c>
    </row>
    <row r="625" spans="1:10">
      <c r="A625" t="s">
        <v>152</v>
      </c>
      <c r="B625" t="s">
        <v>142</v>
      </c>
      <c r="C625" t="s">
        <v>149</v>
      </c>
      <c r="D625" t="s">
        <v>143</v>
      </c>
      <c r="E625">
        <v>22</v>
      </c>
      <c r="F625" t="s">
        <v>31</v>
      </c>
      <c r="G625" s="100" t="s">
        <v>186</v>
      </c>
      <c r="H625" t="s">
        <v>145</v>
      </c>
      <c r="I625">
        <v>741</v>
      </c>
      <c r="J625">
        <f t="shared" si="13"/>
        <v>741</v>
      </c>
    </row>
    <row r="626" spans="1:10">
      <c r="A626" t="s">
        <v>152</v>
      </c>
      <c r="B626" t="s">
        <v>142</v>
      </c>
      <c r="C626" t="s">
        <v>149</v>
      </c>
      <c r="D626" t="s">
        <v>143</v>
      </c>
      <c r="E626">
        <v>22</v>
      </c>
      <c r="F626" t="s">
        <v>31</v>
      </c>
      <c r="G626" s="100" t="s">
        <v>187</v>
      </c>
      <c r="H626" t="s">
        <v>145</v>
      </c>
      <c r="I626">
        <v>742</v>
      </c>
      <c r="J626">
        <f t="shared" si="13"/>
        <v>742</v>
      </c>
    </row>
    <row r="627" spans="1:10">
      <c r="A627" t="s">
        <v>152</v>
      </c>
      <c r="B627" t="s">
        <v>142</v>
      </c>
      <c r="C627" t="s">
        <v>149</v>
      </c>
      <c r="D627" t="s">
        <v>143</v>
      </c>
      <c r="E627">
        <v>22</v>
      </c>
      <c r="F627" t="s">
        <v>31</v>
      </c>
      <c r="G627" s="100">
        <v>10</v>
      </c>
      <c r="H627" t="s">
        <v>145</v>
      </c>
      <c r="I627">
        <v>744</v>
      </c>
      <c r="J627">
        <f t="shared" si="13"/>
        <v>744</v>
      </c>
    </row>
    <row r="628" spans="1:10">
      <c r="A628" t="s">
        <v>152</v>
      </c>
      <c r="B628" t="s">
        <v>142</v>
      </c>
      <c r="C628" t="s">
        <v>149</v>
      </c>
      <c r="D628" t="s">
        <v>143</v>
      </c>
      <c r="E628">
        <v>22</v>
      </c>
      <c r="F628" t="s">
        <v>31</v>
      </c>
      <c r="G628" s="100">
        <v>11</v>
      </c>
      <c r="H628" t="s">
        <v>145</v>
      </c>
      <c r="I628">
        <v>861</v>
      </c>
      <c r="J628">
        <f t="shared" si="13"/>
        <v>861</v>
      </c>
    </row>
    <row r="629" spans="1:10">
      <c r="A629" t="s">
        <v>152</v>
      </c>
      <c r="B629" t="s">
        <v>142</v>
      </c>
      <c r="C629" t="s">
        <v>149</v>
      </c>
      <c r="D629" t="s">
        <v>143</v>
      </c>
      <c r="E629">
        <v>22</v>
      </c>
      <c r="F629" t="s">
        <v>31</v>
      </c>
      <c r="G629" s="100">
        <v>12</v>
      </c>
      <c r="H629" t="s">
        <v>145</v>
      </c>
      <c r="I629">
        <v>942</v>
      </c>
      <c r="J629">
        <f t="shared" si="13"/>
        <v>942</v>
      </c>
    </row>
    <row r="630" spans="1:10">
      <c r="A630" t="s">
        <v>152</v>
      </c>
      <c r="B630" t="s">
        <v>142</v>
      </c>
      <c r="C630" t="s">
        <v>149</v>
      </c>
      <c r="D630" t="s">
        <v>143</v>
      </c>
      <c r="E630">
        <v>23</v>
      </c>
      <c r="F630" t="s">
        <v>32</v>
      </c>
      <c r="G630" s="100" t="s">
        <v>186</v>
      </c>
      <c r="H630" t="s">
        <v>145</v>
      </c>
      <c r="I630">
        <v>1869</v>
      </c>
      <c r="J630">
        <f t="shared" si="13"/>
        <v>1869</v>
      </c>
    </row>
    <row r="631" spans="1:10">
      <c r="A631" t="s">
        <v>152</v>
      </c>
      <c r="B631" t="s">
        <v>142</v>
      </c>
      <c r="C631" t="s">
        <v>149</v>
      </c>
      <c r="D631" t="s">
        <v>143</v>
      </c>
      <c r="E631">
        <v>23</v>
      </c>
      <c r="F631" t="s">
        <v>32</v>
      </c>
      <c r="G631" s="100" t="s">
        <v>187</v>
      </c>
      <c r="H631" t="s">
        <v>145</v>
      </c>
      <c r="I631">
        <v>2033</v>
      </c>
      <c r="J631">
        <f t="shared" si="13"/>
        <v>2033</v>
      </c>
    </row>
    <row r="632" spans="1:10">
      <c r="A632" t="s">
        <v>152</v>
      </c>
      <c r="B632" t="s">
        <v>142</v>
      </c>
      <c r="C632" t="s">
        <v>149</v>
      </c>
      <c r="D632" t="s">
        <v>143</v>
      </c>
      <c r="E632">
        <v>23</v>
      </c>
      <c r="F632" t="s">
        <v>32</v>
      </c>
      <c r="G632" s="100">
        <v>10</v>
      </c>
      <c r="H632" t="s">
        <v>145</v>
      </c>
      <c r="I632">
        <v>2062</v>
      </c>
      <c r="J632">
        <f t="shared" si="13"/>
        <v>2062</v>
      </c>
    </row>
    <row r="633" spans="1:10">
      <c r="A633" t="s">
        <v>152</v>
      </c>
      <c r="B633" t="s">
        <v>142</v>
      </c>
      <c r="C633" t="s">
        <v>149</v>
      </c>
      <c r="D633" t="s">
        <v>143</v>
      </c>
      <c r="E633">
        <v>23</v>
      </c>
      <c r="F633" t="s">
        <v>32</v>
      </c>
      <c r="G633" s="100">
        <v>11</v>
      </c>
      <c r="H633" t="s">
        <v>145</v>
      </c>
      <c r="I633">
        <v>2164</v>
      </c>
      <c r="J633">
        <f t="shared" si="13"/>
        <v>2164</v>
      </c>
    </row>
    <row r="634" spans="1:10">
      <c r="A634" t="s">
        <v>152</v>
      </c>
      <c r="B634" t="s">
        <v>142</v>
      </c>
      <c r="C634" t="s">
        <v>149</v>
      </c>
      <c r="D634" t="s">
        <v>143</v>
      </c>
      <c r="E634">
        <v>23</v>
      </c>
      <c r="F634" t="s">
        <v>32</v>
      </c>
      <c r="G634" s="100">
        <v>12</v>
      </c>
      <c r="H634" t="s">
        <v>145</v>
      </c>
      <c r="I634">
        <v>2675</v>
      </c>
      <c r="J634">
        <f t="shared" si="13"/>
        <v>2675</v>
      </c>
    </row>
    <row r="635" spans="1:10">
      <c r="A635" t="s">
        <v>152</v>
      </c>
      <c r="B635" t="s">
        <v>142</v>
      </c>
      <c r="C635" t="s">
        <v>149</v>
      </c>
      <c r="D635" t="s">
        <v>143</v>
      </c>
      <c r="E635">
        <v>27</v>
      </c>
      <c r="F635" t="s">
        <v>33</v>
      </c>
      <c r="G635" s="100" t="s">
        <v>186</v>
      </c>
      <c r="H635" t="s">
        <v>145</v>
      </c>
      <c r="I635">
        <v>395</v>
      </c>
      <c r="J635">
        <f t="shared" si="13"/>
        <v>395</v>
      </c>
    </row>
    <row r="636" spans="1:10">
      <c r="A636" t="s">
        <v>152</v>
      </c>
      <c r="B636" t="s">
        <v>142</v>
      </c>
      <c r="C636" t="s">
        <v>149</v>
      </c>
      <c r="D636" t="s">
        <v>143</v>
      </c>
      <c r="E636">
        <v>27</v>
      </c>
      <c r="F636" t="s">
        <v>33</v>
      </c>
      <c r="G636" s="100" t="s">
        <v>187</v>
      </c>
      <c r="H636" t="s">
        <v>145</v>
      </c>
      <c r="I636">
        <v>344</v>
      </c>
      <c r="J636">
        <f t="shared" si="13"/>
        <v>344</v>
      </c>
    </row>
    <row r="637" spans="1:10">
      <c r="A637" t="s">
        <v>152</v>
      </c>
      <c r="B637" t="s">
        <v>142</v>
      </c>
      <c r="C637" t="s">
        <v>149</v>
      </c>
      <c r="D637" t="s">
        <v>143</v>
      </c>
      <c r="E637">
        <v>27</v>
      </c>
      <c r="F637" t="s">
        <v>33</v>
      </c>
      <c r="G637" s="100">
        <v>10</v>
      </c>
      <c r="H637" t="s">
        <v>145</v>
      </c>
      <c r="I637">
        <v>361</v>
      </c>
      <c r="J637">
        <f t="shared" si="13"/>
        <v>361</v>
      </c>
    </row>
    <row r="638" spans="1:10">
      <c r="A638" t="s">
        <v>152</v>
      </c>
      <c r="B638" t="s">
        <v>142</v>
      </c>
      <c r="C638" t="s">
        <v>149</v>
      </c>
      <c r="D638" t="s">
        <v>143</v>
      </c>
      <c r="E638">
        <v>27</v>
      </c>
      <c r="F638" t="s">
        <v>33</v>
      </c>
      <c r="G638" s="100">
        <v>11</v>
      </c>
      <c r="H638" t="s">
        <v>145</v>
      </c>
      <c r="I638">
        <v>388</v>
      </c>
      <c r="J638">
        <f t="shared" si="13"/>
        <v>388</v>
      </c>
    </row>
    <row r="639" spans="1:10">
      <c r="A639" t="s">
        <v>152</v>
      </c>
      <c r="B639" t="s">
        <v>142</v>
      </c>
      <c r="C639" t="s">
        <v>149</v>
      </c>
      <c r="D639" t="s">
        <v>143</v>
      </c>
      <c r="E639">
        <v>27</v>
      </c>
      <c r="F639" t="s">
        <v>33</v>
      </c>
      <c r="G639" s="100">
        <v>12</v>
      </c>
      <c r="H639" t="s">
        <v>145</v>
      </c>
      <c r="I639">
        <v>401</v>
      </c>
      <c r="J639">
        <f t="shared" si="13"/>
        <v>401</v>
      </c>
    </row>
    <row r="640" spans="1:10">
      <c r="A640" t="s">
        <v>152</v>
      </c>
      <c r="B640" t="s">
        <v>142</v>
      </c>
      <c r="C640" t="s">
        <v>149</v>
      </c>
      <c r="D640" t="s">
        <v>143</v>
      </c>
      <c r="E640">
        <v>28</v>
      </c>
      <c r="F640" t="s">
        <v>34</v>
      </c>
      <c r="G640" s="100" t="s">
        <v>186</v>
      </c>
      <c r="H640" t="s">
        <v>145</v>
      </c>
      <c r="I640">
        <v>226</v>
      </c>
      <c r="J640">
        <f t="shared" si="13"/>
        <v>226</v>
      </c>
    </row>
    <row r="641" spans="1:10">
      <c r="A641" t="s">
        <v>152</v>
      </c>
      <c r="B641" t="s">
        <v>142</v>
      </c>
      <c r="C641" t="s">
        <v>149</v>
      </c>
      <c r="D641" t="s">
        <v>143</v>
      </c>
      <c r="E641">
        <v>28</v>
      </c>
      <c r="F641" t="s">
        <v>34</v>
      </c>
      <c r="G641" s="100" t="s">
        <v>187</v>
      </c>
      <c r="H641" t="s">
        <v>145</v>
      </c>
      <c r="I641">
        <v>239</v>
      </c>
      <c r="J641">
        <f t="shared" si="13"/>
        <v>239</v>
      </c>
    </row>
    <row r="642" spans="1:10">
      <c r="A642" t="s">
        <v>152</v>
      </c>
      <c r="B642" t="s">
        <v>142</v>
      </c>
      <c r="C642" t="s">
        <v>149</v>
      </c>
      <c r="D642" t="s">
        <v>143</v>
      </c>
      <c r="E642">
        <v>28</v>
      </c>
      <c r="F642" t="s">
        <v>34</v>
      </c>
      <c r="G642" s="100">
        <v>10</v>
      </c>
      <c r="H642" t="s">
        <v>145</v>
      </c>
      <c r="I642">
        <v>253</v>
      </c>
      <c r="J642">
        <f t="shared" si="13"/>
        <v>253</v>
      </c>
    </row>
    <row r="643" spans="1:10">
      <c r="A643" t="s">
        <v>152</v>
      </c>
      <c r="B643" t="s">
        <v>142</v>
      </c>
      <c r="C643" t="s">
        <v>149</v>
      </c>
      <c r="D643" t="s">
        <v>143</v>
      </c>
      <c r="E643">
        <v>28</v>
      </c>
      <c r="F643" t="s">
        <v>34</v>
      </c>
      <c r="G643" s="100">
        <v>11</v>
      </c>
      <c r="H643" t="s">
        <v>145</v>
      </c>
      <c r="I643">
        <v>273</v>
      </c>
      <c r="J643">
        <f t="shared" si="13"/>
        <v>273</v>
      </c>
    </row>
    <row r="644" spans="1:10">
      <c r="A644" t="s">
        <v>152</v>
      </c>
      <c r="B644" t="s">
        <v>142</v>
      </c>
      <c r="C644" t="s">
        <v>149</v>
      </c>
      <c r="D644" t="s">
        <v>143</v>
      </c>
      <c r="E644">
        <v>28</v>
      </c>
      <c r="F644" t="s">
        <v>34</v>
      </c>
      <c r="G644" s="100">
        <v>12</v>
      </c>
      <c r="H644" t="s">
        <v>145</v>
      </c>
      <c r="I644">
        <v>287</v>
      </c>
      <c r="J644">
        <f t="shared" si="13"/>
        <v>287</v>
      </c>
    </row>
    <row r="645" spans="1:10">
      <c r="A645" t="s">
        <v>152</v>
      </c>
      <c r="B645" t="s">
        <v>142</v>
      </c>
      <c r="C645" t="s">
        <v>149</v>
      </c>
      <c r="D645" t="s">
        <v>143</v>
      </c>
      <c r="E645">
        <v>33</v>
      </c>
      <c r="F645" t="s">
        <v>35</v>
      </c>
      <c r="G645" s="100" t="s">
        <v>186</v>
      </c>
      <c r="H645" t="s">
        <v>145</v>
      </c>
      <c r="I645">
        <v>1182</v>
      </c>
      <c r="J645">
        <f t="shared" si="13"/>
        <v>1182</v>
      </c>
    </row>
    <row r="646" spans="1:10">
      <c r="A646" t="s">
        <v>152</v>
      </c>
      <c r="B646" t="s">
        <v>142</v>
      </c>
      <c r="C646" t="s">
        <v>149</v>
      </c>
      <c r="D646" t="s">
        <v>143</v>
      </c>
      <c r="E646">
        <v>33</v>
      </c>
      <c r="F646" t="s">
        <v>35</v>
      </c>
      <c r="G646" s="100" t="s">
        <v>187</v>
      </c>
      <c r="H646" t="s">
        <v>145</v>
      </c>
      <c r="I646">
        <v>1194</v>
      </c>
      <c r="J646">
        <f t="shared" si="13"/>
        <v>1194</v>
      </c>
    </row>
    <row r="647" spans="1:10">
      <c r="A647" t="s">
        <v>152</v>
      </c>
      <c r="B647" t="s">
        <v>142</v>
      </c>
      <c r="C647" t="s">
        <v>149</v>
      </c>
      <c r="D647" t="s">
        <v>143</v>
      </c>
      <c r="E647">
        <v>33</v>
      </c>
      <c r="F647" t="s">
        <v>35</v>
      </c>
      <c r="G647" s="100">
        <v>10</v>
      </c>
      <c r="H647" t="s">
        <v>145</v>
      </c>
      <c r="I647">
        <v>1214</v>
      </c>
      <c r="J647">
        <f t="shared" si="13"/>
        <v>1214</v>
      </c>
    </row>
    <row r="648" spans="1:10">
      <c r="A648" t="s">
        <v>152</v>
      </c>
      <c r="B648" t="s">
        <v>142</v>
      </c>
      <c r="C648" t="s">
        <v>149</v>
      </c>
      <c r="D648" t="s">
        <v>143</v>
      </c>
      <c r="E648">
        <v>33</v>
      </c>
      <c r="F648" t="s">
        <v>35</v>
      </c>
      <c r="G648" s="100">
        <v>11</v>
      </c>
      <c r="H648" t="s">
        <v>145</v>
      </c>
      <c r="I648">
        <v>1404</v>
      </c>
      <c r="J648">
        <f t="shared" si="13"/>
        <v>1404</v>
      </c>
    </row>
    <row r="649" spans="1:10">
      <c r="A649" t="s">
        <v>152</v>
      </c>
      <c r="B649" t="s">
        <v>142</v>
      </c>
      <c r="C649" t="s">
        <v>149</v>
      </c>
      <c r="D649" t="s">
        <v>143</v>
      </c>
      <c r="E649">
        <v>33</v>
      </c>
      <c r="F649" t="s">
        <v>35</v>
      </c>
      <c r="G649" s="100">
        <v>12</v>
      </c>
      <c r="H649" t="s">
        <v>145</v>
      </c>
      <c r="I649">
        <v>1360</v>
      </c>
      <c r="J649">
        <f t="shared" si="13"/>
        <v>1360</v>
      </c>
    </row>
    <row r="650" spans="1:10">
      <c r="A650" t="s">
        <v>152</v>
      </c>
      <c r="B650" t="s">
        <v>142</v>
      </c>
      <c r="C650" t="s">
        <v>149</v>
      </c>
      <c r="D650" t="s">
        <v>143</v>
      </c>
      <c r="E650">
        <v>34</v>
      </c>
      <c r="F650" t="s">
        <v>36</v>
      </c>
      <c r="G650" s="100" t="s">
        <v>186</v>
      </c>
      <c r="H650" t="s">
        <v>145</v>
      </c>
      <c r="I650">
        <v>1601</v>
      </c>
      <c r="J650">
        <f t="shared" si="13"/>
        <v>1601</v>
      </c>
    </row>
    <row r="651" spans="1:10">
      <c r="A651" t="s">
        <v>152</v>
      </c>
      <c r="B651" t="s">
        <v>142</v>
      </c>
      <c r="C651" t="s">
        <v>149</v>
      </c>
      <c r="D651" t="s">
        <v>143</v>
      </c>
      <c r="E651">
        <v>34</v>
      </c>
      <c r="F651" t="s">
        <v>36</v>
      </c>
      <c r="G651" s="100" t="s">
        <v>187</v>
      </c>
      <c r="H651" t="s">
        <v>145</v>
      </c>
      <c r="I651">
        <v>1639</v>
      </c>
      <c r="J651">
        <f t="shared" si="13"/>
        <v>1639</v>
      </c>
    </row>
    <row r="652" spans="1:10">
      <c r="A652" t="s">
        <v>152</v>
      </c>
      <c r="B652" t="s">
        <v>142</v>
      </c>
      <c r="C652" t="s">
        <v>149</v>
      </c>
      <c r="D652" t="s">
        <v>143</v>
      </c>
      <c r="E652">
        <v>34</v>
      </c>
      <c r="F652" t="s">
        <v>36</v>
      </c>
      <c r="G652" s="100">
        <v>10</v>
      </c>
      <c r="H652" t="s">
        <v>145</v>
      </c>
      <c r="I652">
        <v>1707</v>
      </c>
      <c r="J652">
        <f t="shared" si="13"/>
        <v>1707</v>
      </c>
    </row>
    <row r="653" spans="1:10">
      <c r="A653" t="s">
        <v>152</v>
      </c>
      <c r="B653" t="s">
        <v>142</v>
      </c>
      <c r="C653" t="s">
        <v>149</v>
      </c>
      <c r="D653" t="s">
        <v>143</v>
      </c>
      <c r="E653">
        <v>34</v>
      </c>
      <c r="F653" t="s">
        <v>36</v>
      </c>
      <c r="G653" s="100">
        <v>11</v>
      </c>
      <c r="H653" t="s">
        <v>145</v>
      </c>
      <c r="I653">
        <v>1851</v>
      </c>
      <c r="J653">
        <f t="shared" si="13"/>
        <v>1851</v>
      </c>
    </row>
    <row r="654" spans="1:10">
      <c r="A654" t="s">
        <v>152</v>
      </c>
      <c r="B654" t="s">
        <v>142</v>
      </c>
      <c r="C654" t="s">
        <v>149</v>
      </c>
      <c r="D654" t="s">
        <v>143</v>
      </c>
      <c r="E654">
        <v>34</v>
      </c>
      <c r="F654" t="s">
        <v>36</v>
      </c>
      <c r="G654" s="100">
        <v>12</v>
      </c>
      <c r="H654" t="s">
        <v>145</v>
      </c>
      <c r="I654">
        <v>1914</v>
      </c>
      <c r="J654">
        <f t="shared" si="13"/>
        <v>1914</v>
      </c>
    </row>
    <row r="655" spans="1:10">
      <c r="A655" t="s">
        <v>152</v>
      </c>
      <c r="B655" t="s">
        <v>142</v>
      </c>
      <c r="C655" t="s">
        <v>149</v>
      </c>
      <c r="D655" t="s">
        <v>143</v>
      </c>
      <c r="E655">
        <v>35</v>
      </c>
      <c r="F655" t="s">
        <v>37</v>
      </c>
      <c r="G655" s="100" t="s">
        <v>186</v>
      </c>
      <c r="H655" t="s">
        <v>145</v>
      </c>
      <c r="I655">
        <v>2060</v>
      </c>
      <c r="J655">
        <f t="shared" si="13"/>
        <v>2060</v>
      </c>
    </row>
    <row r="656" spans="1:10">
      <c r="A656" t="s">
        <v>152</v>
      </c>
      <c r="B656" t="s">
        <v>142</v>
      </c>
      <c r="C656" t="s">
        <v>149</v>
      </c>
      <c r="D656" t="s">
        <v>143</v>
      </c>
      <c r="E656">
        <v>35</v>
      </c>
      <c r="F656" t="s">
        <v>37</v>
      </c>
      <c r="G656" s="100" t="s">
        <v>187</v>
      </c>
      <c r="H656" t="s">
        <v>145</v>
      </c>
      <c r="I656">
        <v>2242</v>
      </c>
      <c r="J656">
        <f t="shared" si="13"/>
        <v>2242</v>
      </c>
    </row>
    <row r="657" spans="1:10">
      <c r="A657" t="s">
        <v>152</v>
      </c>
      <c r="B657" t="s">
        <v>142</v>
      </c>
      <c r="C657" t="s">
        <v>149</v>
      </c>
      <c r="D657" t="s">
        <v>143</v>
      </c>
      <c r="E657">
        <v>35</v>
      </c>
      <c r="F657" t="s">
        <v>37</v>
      </c>
      <c r="G657" s="100">
        <v>10</v>
      </c>
      <c r="H657" t="s">
        <v>145</v>
      </c>
      <c r="I657">
        <v>2244</v>
      </c>
      <c r="J657">
        <f t="shared" si="13"/>
        <v>2244</v>
      </c>
    </row>
    <row r="658" spans="1:10">
      <c r="A658" t="s">
        <v>152</v>
      </c>
      <c r="B658" t="s">
        <v>142</v>
      </c>
      <c r="C658" t="s">
        <v>149</v>
      </c>
      <c r="D658" t="s">
        <v>143</v>
      </c>
      <c r="E658">
        <v>35</v>
      </c>
      <c r="F658" t="s">
        <v>37</v>
      </c>
      <c r="G658" s="100">
        <v>11</v>
      </c>
      <c r="H658" t="s">
        <v>145</v>
      </c>
      <c r="I658">
        <v>2374</v>
      </c>
      <c r="J658">
        <f t="shared" si="13"/>
        <v>2374</v>
      </c>
    </row>
    <row r="659" spans="1:10">
      <c r="A659" t="s">
        <v>152</v>
      </c>
      <c r="B659" t="s">
        <v>142</v>
      </c>
      <c r="C659" t="s">
        <v>149</v>
      </c>
      <c r="D659" t="s">
        <v>143</v>
      </c>
      <c r="E659">
        <v>35</v>
      </c>
      <c r="F659" t="s">
        <v>37</v>
      </c>
      <c r="G659" s="100">
        <v>12</v>
      </c>
      <c r="H659" t="s">
        <v>145</v>
      </c>
      <c r="I659">
        <v>2429</v>
      </c>
      <c r="J659">
        <f t="shared" ref="J659:J722" si="14">IF(I659="Msk",8,I659)</f>
        <v>2429</v>
      </c>
    </row>
    <row r="660" spans="1:10">
      <c r="A660" t="s">
        <v>152</v>
      </c>
      <c r="B660" t="s">
        <v>142</v>
      </c>
      <c r="C660" t="s">
        <v>149</v>
      </c>
      <c r="D660" t="s">
        <v>143</v>
      </c>
      <c r="E660">
        <v>36</v>
      </c>
      <c r="F660" t="s">
        <v>38</v>
      </c>
      <c r="G660" s="100" t="s">
        <v>186</v>
      </c>
      <c r="H660" t="s">
        <v>145</v>
      </c>
      <c r="I660">
        <v>6592</v>
      </c>
      <c r="J660">
        <f t="shared" si="14"/>
        <v>6592</v>
      </c>
    </row>
    <row r="661" spans="1:10">
      <c r="A661" t="s">
        <v>152</v>
      </c>
      <c r="B661" t="s">
        <v>142</v>
      </c>
      <c r="C661" t="s">
        <v>149</v>
      </c>
      <c r="D661" t="s">
        <v>143</v>
      </c>
      <c r="E661">
        <v>36</v>
      </c>
      <c r="F661" t="s">
        <v>38</v>
      </c>
      <c r="G661" s="100" t="s">
        <v>187</v>
      </c>
      <c r="H661" t="s">
        <v>145</v>
      </c>
      <c r="I661">
        <v>6387</v>
      </c>
      <c r="J661">
        <f t="shared" si="14"/>
        <v>6387</v>
      </c>
    </row>
    <row r="662" spans="1:10">
      <c r="A662" t="s">
        <v>152</v>
      </c>
      <c r="B662" t="s">
        <v>142</v>
      </c>
      <c r="C662" t="s">
        <v>149</v>
      </c>
      <c r="D662" t="s">
        <v>143</v>
      </c>
      <c r="E662">
        <v>36</v>
      </c>
      <c r="F662" t="s">
        <v>38</v>
      </c>
      <c r="G662" s="100">
        <v>10</v>
      </c>
      <c r="H662" t="s">
        <v>145</v>
      </c>
      <c r="I662">
        <v>7285</v>
      </c>
      <c r="J662">
        <f t="shared" si="14"/>
        <v>7285</v>
      </c>
    </row>
    <row r="663" spans="1:10">
      <c r="A663" t="s">
        <v>152</v>
      </c>
      <c r="B663" t="s">
        <v>142</v>
      </c>
      <c r="C663" t="s">
        <v>149</v>
      </c>
      <c r="D663" t="s">
        <v>143</v>
      </c>
      <c r="E663">
        <v>36</v>
      </c>
      <c r="F663" t="s">
        <v>38</v>
      </c>
      <c r="G663" s="100">
        <v>11</v>
      </c>
      <c r="H663" t="s">
        <v>145</v>
      </c>
      <c r="I663">
        <v>7034</v>
      </c>
      <c r="J663">
        <f t="shared" si="14"/>
        <v>7034</v>
      </c>
    </row>
    <row r="664" spans="1:10">
      <c r="A664" t="s">
        <v>152</v>
      </c>
      <c r="B664" t="s">
        <v>142</v>
      </c>
      <c r="C664" t="s">
        <v>149</v>
      </c>
      <c r="D664" t="s">
        <v>143</v>
      </c>
      <c r="E664">
        <v>36</v>
      </c>
      <c r="F664" t="s">
        <v>38</v>
      </c>
      <c r="G664" s="100">
        <v>12</v>
      </c>
      <c r="H664" t="s">
        <v>145</v>
      </c>
      <c r="I664">
        <v>8376</v>
      </c>
      <c r="J664">
        <f t="shared" si="14"/>
        <v>8376</v>
      </c>
    </row>
    <row r="665" spans="1:10">
      <c r="A665" t="s">
        <v>152</v>
      </c>
      <c r="B665" t="s">
        <v>142</v>
      </c>
      <c r="C665" t="s">
        <v>149</v>
      </c>
      <c r="D665" t="s">
        <v>143</v>
      </c>
      <c r="E665">
        <v>37</v>
      </c>
      <c r="F665" t="s">
        <v>39</v>
      </c>
      <c r="G665" s="100" t="s">
        <v>186</v>
      </c>
      <c r="H665" t="s">
        <v>145</v>
      </c>
      <c r="I665">
        <v>1379</v>
      </c>
      <c r="J665">
        <f t="shared" si="14"/>
        <v>1379</v>
      </c>
    </row>
    <row r="666" spans="1:10">
      <c r="A666" t="s">
        <v>152</v>
      </c>
      <c r="B666" t="s">
        <v>142</v>
      </c>
      <c r="C666" t="s">
        <v>149</v>
      </c>
      <c r="D666" t="s">
        <v>143</v>
      </c>
      <c r="E666">
        <v>37</v>
      </c>
      <c r="F666" t="s">
        <v>39</v>
      </c>
      <c r="G666" s="100" t="s">
        <v>187</v>
      </c>
      <c r="H666" t="s">
        <v>145</v>
      </c>
      <c r="I666">
        <v>1442</v>
      </c>
      <c r="J666">
        <f t="shared" si="14"/>
        <v>1442</v>
      </c>
    </row>
    <row r="667" spans="1:10">
      <c r="A667" t="s">
        <v>152</v>
      </c>
      <c r="B667" t="s">
        <v>142</v>
      </c>
      <c r="C667" t="s">
        <v>149</v>
      </c>
      <c r="D667" t="s">
        <v>143</v>
      </c>
      <c r="E667">
        <v>37</v>
      </c>
      <c r="F667" t="s">
        <v>39</v>
      </c>
      <c r="G667" s="100">
        <v>10</v>
      </c>
      <c r="H667" t="s">
        <v>145</v>
      </c>
      <c r="I667">
        <v>1571</v>
      </c>
      <c r="J667">
        <f t="shared" si="14"/>
        <v>1571</v>
      </c>
    </row>
    <row r="668" spans="1:10">
      <c r="A668" t="s">
        <v>152</v>
      </c>
      <c r="B668" t="s">
        <v>142</v>
      </c>
      <c r="C668" t="s">
        <v>149</v>
      </c>
      <c r="D668" t="s">
        <v>143</v>
      </c>
      <c r="E668">
        <v>37</v>
      </c>
      <c r="F668" t="s">
        <v>39</v>
      </c>
      <c r="G668" s="100">
        <v>11</v>
      </c>
      <c r="H668" t="s">
        <v>145</v>
      </c>
      <c r="I668">
        <v>1692</v>
      </c>
      <c r="J668">
        <f t="shared" si="14"/>
        <v>1692</v>
      </c>
    </row>
    <row r="669" spans="1:10">
      <c r="A669" t="s">
        <v>152</v>
      </c>
      <c r="B669" t="s">
        <v>142</v>
      </c>
      <c r="C669" t="s">
        <v>149</v>
      </c>
      <c r="D669" t="s">
        <v>143</v>
      </c>
      <c r="E669">
        <v>37</v>
      </c>
      <c r="F669" t="s">
        <v>39</v>
      </c>
      <c r="G669" s="100">
        <v>12</v>
      </c>
      <c r="H669" t="s">
        <v>145</v>
      </c>
      <c r="I669">
        <v>1793</v>
      </c>
      <c r="J669">
        <f t="shared" si="14"/>
        <v>1793</v>
      </c>
    </row>
    <row r="670" spans="1:10">
      <c r="A670" t="s">
        <v>152</v>
      </c>
      <c r="B670" t="s">
        <v>142</v>
      </c>
      <c r="C670" t="s">
        <v>149</v>
      </c>
      <c r="D670" t="s">
        <v>143</v>
      </c>
      <c r="E670">
        <v>38</v>
      </c>
      <c r="F670" t="s">
        <v>40</v>
      </c>
      <c r="G670" s="100" t="s">
        <v>186</v>
      </c>
      <c r="H670" t="s">
        <v>145</v>
      </c>
      <c r="I670">
        <v>2001</v>
      </c>
      <c r="J670">
        <f t="shared" si="14"/>
        <v>2001</v>
      </c>
    </row>
    <row r="671" spans="1:10">
      <c r="A671" t="s">
        <v>152</v>
      </c>
      <c r="B671" t="s">
        <v>142</v>
      </c>
      <c r="C671" t="s">
        <v>149</v>
      </c>
      <c r="D671" t="s">
        <v>143</v>
      </c>
      <c r="E671">
        <v>38</v>
      </c>
      <c r="F671" t="s">
        <v>40</v>
      </c>
      <c r="G671" s="100" t="s">
        <v>187</v>
      </c>
      <c r="H671" t="s">
        <v>145</v>
      </c>
      <c r="I671">
        <v>1814</v>
      </c>
      <c r="J671">
        <f t="shared" si="14"/>
        <v>1814</v>
      </c>
    </row>
    <row r="672" spans="1:10">
      <c r="A672" t="s">
        <v>152</v>
      </c>
      <c r="B672" t="s">
        <v>142</v>
      </c>
      <c r="C672" t="s">
        <v>149</v>
      </c>
      <c r="D672" t="s">
        <v>143</v>
      </c>
      <c r="E672">
        <v>38</v>
      </c>
      <c r="F672" t="s">
        <v>40</v>
      </c>
      <c r="G672" s="100">
        <v>10</v>
      </c>
      <c r="H672" t="s">
        <v>145</v>
      </c>
      <c r="I672">
        <v>1865</v>
      </c>
      <c r="J672">
        <f t="shared" si="14"/>
        <v>1865</v>
      </c>
    </row>
    <row r="673" spans="1:10">
      <c r="A673" t="s">
        <v>152</v>
      </c>
      <c r="B673" t="s">
        <v>142</v>
      </c>
      <c r="C673" t="s">
        <v>149</v>
      </c>
      <c r="D673" t="s">
        <v>143</v>
      </c>
      <c r="E673">
        <v>38</v>
      </c>
      <c r="F673" t="s">
        <v>40</v>
      </c>
      <c r="G673" s="100">
        <v>11</v>
      </c>
      <c r="H673" t="s">
        <v>145</v>
      </c>
      <c r="I673">
        <v>1997</v>
      </c>
      <c r="J673">
        <f t="shared" si="14"/>
        <v>1997</v>
      </c>
    </row>
    <row r="674" spans="1:10">
      <c r="A674" t="s">
        <v>152</v>
      </c>
      <c r="B674" t="s">
        <v>142</v>
      </c>
      <c r="C674" t="s">
        <v>149</v>
      </c>
      <c r="D674" t="s">
        <v>143</v>
      </c>
      <c r="E674">
        <v>38</v>
      </c>
      <c r="F674" t="s">
        <v>40</v>
      </c>
      <c r="G674" s="100">
        <v>12</v>
      </c>
      <c r="H674" t="s">
        <v>145</v>
      </c>
      <c r="I674">
        <v>2266</v>
      </c>
      <c r="J674">
        <f t="shared" si="14"/>
        <v>2266</v>
      </c>
    </row>
    <row r="675" spans="1:10">
      <c r="A675" t="s">
        <v>152</v>
      </c>
      <c r="B675" t="s">
        <v>142</v>
      </c>
      <c r="C675" t="s">
        <v>149</v>
      </c>
      <c r="D675" t="s">
        <v>143</v>
      </c>
      <c r="E675">
        <v>39</v>
      </c>
      <c r="F675" t="s">
        <v>41</v>
      </c>
      <c r="G675" s="100" t="s">
        <v>186</v>
      </c>
      <c r="H675" t="s">
        <v>145</v>
      </c>
      <c r="I675">
        <v>4112</v>
      </c>
      <c r="J675">
        <f t="shared" si="14"/>
        <v>4112</v>
      </c>
    </row>
    <row r="676" spans="1:10">
      <c r="A676" t="s">
        <v>152</v>
      </c>
      <c r="B676" t="s">
        <v>142</v>
      </c>
      <c r="C676" t="s">
        <v>149</v>
      </c>
      <c r="D676" t="s">
        <v>143</v>
      </c>
      <c r="E676">
        <v>39</v>
      </c>
      <c r="F676" t="s">
        <v>41</v>
      </c>
      <c r="G676" s="100" t="s">
        <v>187</v>
      </c>
      <c r="H676" t="s">
        <v>145</v>
      </c>
      <c r="I676">
        <v>4288</v>
      </c>
      <c r="J676">
        <f t="shared" si="14"/>
        <v>4288</v>
      </c>
    </row>
    <row r="677" spans="1:10">
      <c r="A677" t="s">
        <v>152</v>
      </c>
      <c r="B677" t="s">
        <v>142</v>
      </c>
      <c r="C677" t="s">
        <v>149</v>
      </c>
      <c r="D677" t="s">
        <v>143</v>
      </c>
      <c r="E677">
        <v>39</v>
      </c>
      <c r="F677" t="s">
        <v>41</v>
      </c>
      <c r="G677" s="100">
        <v>10</v>
      </c>
      <c r="H677" t="s">
        <v>145</v>
      </c>
      <c r="I677">
        <v>4393</v>
      </c>
      <c r="J677">
        <f t="shared" si="14"/>
        <v>4393</v>
      </c>
    </row>
    <row r="678" spans="1:10">
      <c r="A678" t="s">
        <v>152</v>
      </c>
      <c r="B678" t="s">
        <v>142</v>
      </c>
      <c r="C678" t="s">
        <v>149</v>
      </c>
      <c r="D678" t="s">
        <v>143</v>
      </c>
      <c r="E678">
        <v>39</v>
      </c>
      <c r="F678" t="s">
        <v>41</v>
      </c>
      <c r="G678" s="100">
        <v>11</v>
      </c>
      <c r="H678" t="s">
        <v>145</v>
      </c>
      <c r="I678">
        <v>4686</v>
      </c>
      <c r="J678">
        <f t="shared" si="14"/>
        <v>4686</v>
      </c>
    </row>
    <row r="679" spans="1:10">
      <c r="A679" t="s">
        <v>152</v>
      </c>
      <c r="B679" t="s">
        <v>142</v>
      </c>
      <c r="C679" t="s">
        <v>149</v>
      </c>
      <c r="D679" t="s">
        <v>143</v>
      </c>
      <c r="E679">
        <v>39</v>
      </c>
      <c r="F679" t="s">
        <v>41</v>
      </c>
      <c r="G679" s="100">
        <v>12</v>
      </c>
      <c r="H679" t="s">
        <v>145</v>
      </c>
      <c r="I679">
        <v>5217</v>
      </c>
      <c r="J679">
        <f t="shared" si="14"/>
        <v>5217</v>
      </c>
    </row>
    <row r="680" spans="1:10">
      <c r="A680" t="s">
        <v>152</v>
      </c>
      <c r="B680" t="s">
        <v>142</v>
      </c>
      <c r="C680" t="s">
        <v>149</v>
      </c>
      <c r="D680" t="s">
        <v>143</v>
      </c>
      <c r="E680">
        <v>40</v>
      </c>
      <c r="F680" t="s">
        <v>42</v>
      </c>
      <c r="G680" s="100" t="s">
        <v>186</v>
      </c>
      <c r="H680" t="s">
        <v>145</v>
      </c>
      <c r="I680">
        <v>557</v>
      </c>
      <c r="J680">
        <f t="shared" si="14"/>
        <v>557</v>
      </c>
    </row>
    <row r="681" spans="1:10">
      <c r="A681" t="s">
        <v>152</v>
      </c>
      <c r="B681" t="s">
        <v>142</v>
      </c>
      <c r="C681" t="s">
        <v>149</v>
      </c>
      <c r="D681" t="s">
        <v>143</v>
      </c>
      <c r="E681">
        <v>40</v>
      </c>
      <c r="F681" t="s">
        <v>42</v>
      </c>
      <c r="G681" s="100" t="s">
        <v>187</v>
      </c>
      <c r="H681" t="s">
        <v>145</v>
      </c>
      <c r="I681">
        <v>576</v>
      </c>
      <c r="J681">
        <f t="shared" si="14"/>
        <v>576</v>
      </c>
    </row>
    <row r="682" spans="1:10">
      <c r="A682" t="s">
        <v>152</v>
      </c>
      <c r="B682" t="s">
        <v>142</v>
      </c>
      <c r="C682" t="s">
        <v>149</v>
      </c>
      <c r="D682" t="s">
        <v>143</v>
      </c>
      <c r="E682">
        <v>40</v>
      </c>
      <c r="F682" t="s">
        <v>42</v>
      </c>
      <c r="G682" s="100">
        <v>10</v>
      </c>
      <c r="H682" t="s">
        <v>145</v>
      </c>
      <c r="I682">
        <v>610</v>
      </c>
      <c r="J682">
        <f t="shared" si="14"/>
        <v>610</v>
      </c>
    </row>
    <row r="683" spans="1:10">
      <c r="A683" t="s">
        <v>152</v>
      </c>
      <c r="B683" t="s">
        <v>142</v>
      </c>
      <c r="C683" t="s">
        <v>149</v>
      </c>
      <c r="D683" t="s">
        <v>143</v>
      </c>
      <c r="E683">
        <v>40</v>
      </c>
      <c r="F683" t="s">
        <v>42</v>
      </c>
      <c r="G683" s="100">
        <v>11</v>
      </c>
      <c r="H683" t="s">
        <v>145</v>
      </c>
      <c r="I683">
        <v>727</v>
      </c>
      <c r="J683">
        <f t="shared" si="14"/>
        <v>727</v>
      </c>
    </row>
    <row r="684" spans="1:10">
      <c r="A684" t="s">
        <v>152</v>
      </c>
      <c r="B684" t="s">
        <v>142</v>
      </c>
      <c r="C684" t="s">
        <v>149</v>
      </c>
      <c r="D684" t="s">
        <v>143</v>
      </c>
      <c r="E684">
        <v>40</v>
      </c>
      <c r="F684" t="s">
        <v>42</v>
      </c>
      <c r="G684" s="100">
        <v>12</v>
      </c>
      <c r="H684" t="s">
        <v>145</v>
      </c>
      <c r="I684">
        <v>807</v>
      </c>
      <c r="J684">
        <f t="shared" si="14"/>
        <v>807</v>
      </c>
    </row>
    <row r="685" spans="1:10">
      <c r="A685" t="s">
        <v>152</v>
      </c>
      <c r="B685" t="s">
        <v>142</v>
      </c>
      <c r="C685" t="s">
        <v>149</v>
      </c>
      <c r="D685" t="s">
        <v>143</v>
      </c>
      <c r="E685">
        <v>41</v>
      </c>
      <c r="F685" t="s">
        <v>43</v>
      </c>
      <c r="G685" s="100" t="s">
        <v>186</v>
      </c>
      <c r="H685" t="s">
        <v>145</v>
      </c>
      <c r="I685">
        <v>2282</v>
      </c>
      <c r="J685">
        <f t="shared" si="14"/>
        <v>2282</v>
      </c>
    </row>
    <row r="686" spans="1:10">
      <c r="A686" t="s">
        <v>152</v>
      </c>
      <c r="B686" t="s">
        <v>142</v>
      </c>
      <c r="C686" t="s">
        <v>149</v>
      </c>
      <c r="D686" t="s">
        <v>143</v>
      </c>
      <c r="E686">
        <v>41</v>
      </c>
      <c r="F686" t="s">
        <v>43</v>
      </c>
      <c r="G686" s="100" t="s">
        <v>187</v>
      </c>
      <c r="H686" t="s">
        <v>145</v>
      </c>
      <c r="I686">
        <v>2253</v>
      </c>
      <c r="J686">
        <f t="shared" si="14"/>
        <v>2253</v>
      </c>
    </row>
    <row r="687" spans="1:10">
      <c r="A687" t="s">
        <v>152</v>
      </c>
      <c r="B687" t="s">
        <v>142</v>
      </c>
      <c r="C687" t="s">
        <v>149</v>
      </c>
      <c r="D687" t="s">
        <v>143</v>
      </c>
      <c r="E687">
        <v>41</v>
      </c>
      <c r="F687" t="s">
        <v>43</v>
      </c>
      <c r="G687" s="100">
        <v>10</v>
      </c>
      <c r="H687" t="s">
        <v>145</v>
      </c>
      <c r="I687">
        <v>2240</v>
      </c>
      <c r="J687">
        <f t="shared" si="14"/>
        <v>2240</v>
      </c>
    </row>
    <row r="688" spans="1:10">
      <c r="A688" t="s">
        <v>152</v>
      </c>
      <c r="B688" t="s">
        <v>142</v>
      </c>
      <c r="C688" t="s">
        <v>149</v>
      </c>
      <c r="D688" t="s">
        <v>143</v>
      </c>
      <c r="E688">
        <v>41</v>
      </c>
      <c r="F688" t="s">
        <v>43</v>
      </c>
      <c r="G688" s="100">
        <v>11</v>
      </c>
      <c r="H688" t="s">
        <v>145</v>
      </c>
      <c r="I688">
        <v>2499</v>
      </c>
      <c r="J688">
        <f t="shared" si="14"/>
        <v>2499</v>
      </c>
    </row>
    <row r="689" spans="1:10">
      <c r="A689" t="s">
        <v>152</v>
      </c>
      <c r="B689" t="s">
        <v>142</v>
      </c>
      <c r="C689" t="s">
        <v>149</v>
      </c>
      <c r="D689" t="s">
        <v>143</v>
      </c>
      <c r="E689">
        <v>41</v>
      </c>
      <c r="F689" t="s">
        <v>43</v>
      </c>
      <c r="G689" s="100">
        <v>12</v>
      </c>
      <c r="H689" t="s">
        <v>145</v>
      </c>
      <c r="I689">
        <v>3008</v>
      </c>
      <c r="J689">
        <f t="shared" si="14"/>
        <v>3008</v>
      </c>
    </row>
    <row r="690" spans="1:10">
      <c r="A690" t="s">
        <v>152</v>
      </c>
      <c r="B690" t="s">
        <v>142</v>
      </c>
      <c r="C690" t="s">
        <v>149</v>
      </c>
      <c r="D690" t="s">
        <v>143</v>
      </c>
      <c r="E690">
        <v>42</v>
      </c>
      <c r="F690" t="s">
        <v>44</v>
      </c>
      <c r="G690" s="100" t="s">
        <v>186</v>
      </c>
      <c r="H690" t="s">
        <v>145</v>
      </c>
      <c r="I690">
        <v>1229</v>
      </c>
      <c r="J690">
        <f t="shared" si="14"/>
        <v>1229</v>
      </c>
    </row>
    <row r="691" spans="1:10">
      <c r="A691" t="s">
        <v>152</v>
      </c>
      <c r="B691" t="s">
        <v>142</v>
      </c>
      <c r="C691" t="s">
        <v>149</v>
      </c>
      <c r="D691" t="s">
        <v>143</v>
      </c>
      <c r="E691">
        <v>42</v>
      </c>
      <c r="F691" t="s">
        <v>44</v>
      </c>
      <c r="G691" s="100" t="s">
        <v>187</v>
      </c>
      <c r="H691" t="s">
        <v>145</v>
      </c>
      <c r="I691">
        <v>1188</v>
      </c>
      <c r="J691">
        <f t="shared" si="14"/>
        <v>1188</v>
      </c>
    </row>
    <row r="692" spans="1:10">
      <c r="A692" t="s">
        <v>152</v>
      </c>
      <c r="B692" t="s">
        <v>142</v>
      </c>
      <c r="C692" t="s">
        <v>149</v>
      </c>
      <c r="D692" t="s">
        <v>143</v>
      </c>
      <c r="E692">
        <v>42</v>
      </c>
      <c r="F692" t="s">
        <v>44</v>
      </c>
      <c r="G692" s="100">
        <v>10</v>
      </c>
      <c r="H692" t="s">
        <v>145</v>
      </c>
      <c r="I692">
        <v>1244</v>
      </c>
      <c r="J692">
        <f t="shared" si="14"/>
        <v>1244</v>
      </c>
    </row>
    <row r="693" spans="1:10">
      <c r="A693" t="s">
        <v>152</v>
      </c>
      <c r="B693" t="s">
        <v>142</v>
      </c>
      <c r="C693" t="s">
        <v>149</v>
      </c>
      <c r="D693" t="s">
        <v>143</v>
      </c>
      <c r="E693">
        <v>42</v>
      </c>
      <c r="F693" t="s">
        <v>44</v>
      </c>
      <c r="G693" s="100">
        <v>11</v>
      </c>
      <c r="H693" t="s">
        <v>145</v>
      </c>
      <c r="I693">
        <v>1260</v>
      </c>
      <c r="J693">
        <f t="shared" si="14"/>
        <v>1260</v>
      </c>
    </row>
    <row r="694" spans="1:10">
      <c r="A694" t="s">
        <v>152</v>
      </c>
      <c r="B694" t="s">
        <v>142</v>
      </c>
      <c r="C694" t="s">
        <v>149</v>
      </c>
      <c r="D694" t="s">
        <v>143</v>
      </c>
      <c r="E694">
        <v>42</v>
      </c>
      <c r="F694" t="s">
        <v>44</v>
      </c>
      <c r="G694" s="100">
        <v>12</v>
      </c>
      <c r="H694" t="s">
        <v>145</v>
      </c>
      <c r="I694">
        <v>1949</v>
      </c>
      <c r="J694">
        <f t="shared" si="14"/>
        <v>1949</v>
      </c>
    </row>
    <row r="695" spans="1:10">
      <c r="A695" t="s">
        <v>152</v>
      </c>
      <c r="B695" t="s">
        <v>142</v>
      </c>
      <c r="C695" t="s">
        <v>149</v>
      </c>
      <c r="D695" t="s">
        <v>143</v>
      </c>
      <c r="E695">
        <v>43</v>
      </c>
      <c r="F695" t="s">
        <v>45</v>
      </c>
      <c r="G695" s="100" t="s">
        <v>186</v>
      </c>
      <c r="H695" t="s">
        <v>145</v>
      </c>
      <c r="I695">
        <v>2658</v>
      </c>
      <c r="J695">
        <f t="shared" si="14"/>
        <v>2658</v>
      </c>
    </row>
    <row r="696" spans="1:10">
      <c r="A696" t="s">
        <v>152</v>
      </c>
      <c r="B696" t="s">
        <v>142</v>
      </c>
      <c r="C696" t="s">
        <v>149</v>
      </c>
      <c r="D696" t="s">
        <v>143</v>
      </c>
      <c r="E696">
        <v>43</v>
      </c>
      <c r="F696" t="s">
        <v>45</v>
      </c>
      <c r="G696" s="100" t="s">
        <v>187</v>
      </c>
      <c r="H696" t="s">
        <v>145</v>
      </c>
      <c r="I696">
        <v>2677</v>
      </c>
      <c r="J696">
        <f t="shared" si="14"/>
        <v>2677</v>
      </c>
    </row>
    <row r="697" spans="1:10">
      <c r="A697" t="s">
        <v>152</v>
      </c>
      <c r="B697" t="s">
        <v>142</v>
      </c>
      <c r="C697" t="s">
        <v>149</v>
      </c>
      <c r="D697" t="s">
        <v>143</v>
      </c>
      <c r="E697">
        <v>43</v>
      </c>
      <c r="F697" t="s">
        <v>45</v>
      </c>
      <c r="G697" s="100">
        <v>10</v>
      </c>
      <c r="H697" t="s">
        <v>145</v>
      </c>
      <c r="I697">
        <v>2879</v>
      </c>
      <c r="J697">
        <f t="shared" si="14"/>
        <v>2879</v>
      </c>
    </row>
    <row r="698" spans="1:10">
      <c r="A698" t="s">
        <v>152</v>
      </c>
      <c r="B698" t="s">
        <v>142</v>
      </c>
      <c r="C698" t="s">
        <v>149</v>
      </c>
      <c r="D698" t="s">
        <v>143</v>
      </c>
      <c r="E698">
        <v>43</v>
      </c>
      <c r="F698" t="s">
        <v>45</v>
      </c>
      <c r="G698" s="100">
        <v>11</v>
      </c>
      <c r="H698" t="s">
        <v>145</v>
      </c>
      <c r="I698">
        <v>3196</v>
      </c>
      <c r="J698">
        <f t="shared" si="14"/>
        <v>3196</v>
      </c>
    </row>
    <row r="699" spans="1:10">
      <c r="A699" t="s">
        <v>152</v>
      </c>
      <c r="B699" t="s">
        <v>142</v>
      </c>
      <c r="C699" t="s">
        <v>149</v>
      </c>
      <c r="D699" t="s">
        <v>143</v>
      </c>
      <c r="E699">
        <v>43</v>
      </c>
      <c r="F699" t="s">
        <v>45</v>
      </c>
      <c r="G699" s="100">
        <v>12</v>
      </c>
      <c r="H699" t="s">
        <v>145</v>
      </c>
      <c r="I699">
        <v>3650</v>
      </c>
      <c r="J699">
        <f t="shared" si="14"/>
        <v>3650</v>
      </c>
    </row>
    <row r="700" spans="1:10">
      <c r="A700" t="s">
        <v>152</v>
      </c>
      <c r="B700" t="s">
        <v>142</v>
      </c>
      <c r="C700" t="s">
        <v>149</v>
      </c>
      <c r="D700" t="s">
        <v>143</v>
      </c>
      <c r="E700">
        <v>44</v>
      </c>
      <c r="F700" t="s">
        <v>46</v>
      </c>
      <c r="G700" s="100" t="s">
        <v>186</v>
      </c>
      <c r="H700" t="s">
        <v>145</v>
      </c>
      <c r="I700">
        <v>1421</v>
      </c>
      <c r="J700">
        <f t="shared" si="14"/>
        <v>1421</v>
      </c>
    </row>
    <row r="701" spans="1:10">
      <c r="A701" t="s">
        <v>152</v>
      </c>
      <c r="B701" t="s">
        <v>142</v>
      </c>
      <c r="C701" t="s">
        <v>149</v>
      </c>
      <c r="D701" t="s">
        <v>143</v>
      </c>
      <c r="E701">
        <v>44</v>
      </c>
      <c r="F701" t="s">
        <v>46</v>
      </c>
      <c r="G701" s="100" t="s">
        <v>187</v>
      </c>
      <c r="H701" t="s">
        <v>145</v>
      </c>
      <c r="I701">
        <v>1308</v>
      </c>
      <c r="J701">
        <f t="shared" si="14"/>
        <v>1308</v>
      </c>
    </row>
    <row r="702" spans="1:10">
      <c r="A702" t="s">
        <v>152</v>
      </c>
      <c r="B702" t="s">
        <v>142</v>
      </c>
      <c r="C702" t="s">
        <v>149</v>
      </c>
      <c r="D702" t="s">
        <v>143</v>
      </c>
      <c r="E702">
        <v>44</v>
      </c>
      <c r="F702" t="s">
        <v>46</v>
      </c>
      <c r="G702" s="100">
        <v>10</v>
      </c>
      <c r="H702" t="s">
        <v>145</v>
      </c>
      <c r="I702">
        <v>1418</v>
      </c>
      <c r="J702">
        <f t="shared" si="14"/>
        <v>1418</v>
      </c>
    </row>
    <row r="703" spans="1:10">
      <c r="A703" t="s">
        <v>152</v>
      </c>
      <c r="B703" t="s">
        <v>142</v>
      </c>
      <c r="C703" t="s">
        <v>149</v>
      </c>
      <c r="D703" t="s">
        <v>143</v>
      </c>
      <c r="E703">
        <v>44</v>
      </c>
      <c r="F703" t="s">
        <v>46</v>
      </c>
      <c r="G703" s="100">
        <v>11</v>
      </c>
      <c r="H703" t="s">
        <v>145</v>
      </c>
      <c r="I703">
        <v>1500</v>
      </c>
      <c r="J703">
        <f t="shared" si="14"/>
        <v>1500</v>
      </c>
    </row>
    <row r="704" spans="1:10">
      <c r="A704" t="s">
        <v>152</v>
      </c>
      <c r="B704" t="s">
        <v>142</v>
      </c>
      <c r="C704" t="s">
        <v>149</v>
      </c>
      <c r="D704" t="s">
        <v>143</v>
      </c>
      <c r="E704">
        <v>44</v>
      </c>
      <c r="F704" t="s">
        <v>46</v>
      </c>
      <c r="G704" s="100">
        <v>12</v>
      </c>
      <c r="H704" t="s">
        <v>145</v>
      </c>
      <c r="I704">
        <v>1752</v>
      </c>
      <c r="J704">
        <f t="shared" si="14"/>
        <v>1752</v>
      </c>
    </row>
    <row r="705" spans="1:10">
      <c r="A705" t="s">
        <v>152</v>
      </c>
      <c r="B705" t="s">
        <v>142</v>
      </c>
      <c r="C705" t="s">
        <v>149</v>
      </c>
      <c r="D705" t="s">
        <v>143</v>
      </c>
      <c r="E705">
        <v>45</v>
      </c>
      <c r="F705" t="s">
        <v>47</v>
      </c>
      <c r="G705" s="100" t="s">
        <v>186</v>
      </c>
      <c r="H705" t="s">
        <v>145</v>
      </c>
      <c r="I705">
        <v>594</v>
      </c>
      <c r="J705">
        <f t="shared" si="14"/>
        <v>594</v>
      </c>
    </row>
    <row r="706" spans="1:10">
      <c r="A706" t="s">
        <v>152</v>
      </c>
      <c r="B706" t="s">
        <v>142</v>
      </c>
      <c r="C706" t="s">
        <v>149</v>
      </c>
      <c r="D706" t="s">
        <v>143</v>
      </c>
      <c r="E706">
        <v>45</v>
      </c>
      <c r="F706" t="s">
        <v>47</v>
      </c>
      <c r="G706" s="100" t="s">
        <v>187</v>
      </c>
      <c r="H706" t="s">
        <v>145</v>
      </c>
      <c r="I706">
        <v>669</v>
      </c>
      <c r="J706">
        <f t="shared" si="14"/>
        <v>669</v>
      </c>
    </row>
    <row r="707" spans="1:10">
      <c r="A707" t="s">
        <v>152</v>
      </c>
      <c r="B707" t="s">
        <v>142</v>
      </c>
      <c r="C707" t="s">
        <v>149</v>
      </c>
      <c r="D707" t="s">
        <v>143</v>
      </c>
      <c r="E707">
        <v>45</v>
      </c>
      <c r="F707" t="s">
        <v>47</v>
      </c>
      <c r="G707" s="100">
        <v>10</v>
      </c>
      <c r="H707" t="s">
        <v>145</v>
      </c>
      <c r="I707">
        <v>650</v>
      </c>
      <c r="J707">
        <f t="shared" si="14"/>
        <v>650</v>
      </c>
    </row>
    <row r="708" spans="1:10">
      <c r="A708" t="s">
        <v>152</v>
      </c>
      <c r="B708" t="s">
        <v>142</v>
      </c>
      <c r="C708" t="s">
        <v>149</v>
      </c>
      <c r="D708" t="s">
        <v>143</v>
      </c>
      <c r="E708">
        <v>45</v>
      </c>
      <c r="F708" t="s">
        <v>47</v>
      </c>
      <c r="G708" s="100">
        <v>11</v>
      </c>
      <c r="H708" t="s">
        <v>145</v>
      </c>
      <c r="I708">
        <v>782</v>
      </c>
      <c r="J708">
        <f t="shared" si="14"/>
        <v>782</v>
      </c>
    </row>
    <row r="709" spans="1:10">
      <c r="A709" t="s">
        <v>152</v>
      </c>
      <c r="B709" t="s">
        <v>142</v>
      </c>
      <c r="C709" t="s">
        <v>149</v>
      </c>
      <c r="D709" t="s">
        <v>143</v>
      </c>
      <c r="E709">
        <v>45</v>
      </c>
      <c r="F709" t="s">
        <v>47</v>
      </c>
      <c r="G709" s="100">
        <v>12</v>
      </c>
      <c r="H709" t="s">
        <v>145</v>
      </c>
      <c r="I709">
        <v>753</v>
      </c>
      <c r="J709">
        <f t="shared" si="14"/>
        <v>753</v>
      </c>
    </row>
    <row r="710" spans="1:10">
      <c r="A710" t="s">
        <v>152</v>
      </c>
      <c r="B710" t="s">
        <v>142</v>
      </c>
      <c r="C710" t="s">
        <v>149</v>
      </c>
      <c r="D710" t="s">
        <v>143</v>
      </c>
      <c r="E710">
        <v>46</v>
      </c>
      <c r="F710" t="s">
        <v>48</v>
      </c>
      <c r="G710" s="100" t="s">
        <v>186</v>
      </c>
      <c r="H710" t="s">
        <v>145</v>
      </c>
      <c r="I710">
        <v>286</v>
      </c>
      <c r="J710">
        <f t="shared" si="14"/>
        <v>286</v>
      </c>
    </row>
    <row r="711" spans="1:10">
      <c r="A711" t="s">
        <v>152</v>
      </c>
      <c r="B711" t="s">
        <v>142</v>
      </c>
      <c r="C711" t="s">
        <v>149</v>
      </c>
      <c r="D711" t="s">
        <v>143</v>
      </c>
      <c r="E711">
        <v>46</v>
      </c>
      <c r="F711" t="s">
        <v>48</v>
      </c>
      <c r="G711" s="100" t="s">
        <v>187</v>
      </c>
      <c r="H711" t="s">
        <v>145</v>
      </c>
      <c r="I711">
        <v>256</v>
      </c>
      <c r="J711">
        <f t="shared" si="14"/>
        <v>256</v>
      </c>
    </row>
    <row r="712" spans="1:10">
      <c r="A712" t="s">
        <v>152</v>
      </c>
      <c r="B712" t="s">
        <v>142</v>
      </c>
      <c r="C712" t="s">
        <v>149</v>
      </c>
      <c r="D712" t="s">
        <v>143</v>
      </c>
      <c r="E712">
        <v>46</v>
      </c>
      <c r="F712" t="s">
        <v>48</v>
      </c>
      <c r="G712" s="100">
        <v>10</v>
      </c>
      <c r="H712" t="s">
        <v>145</v>
      </c>
      <c r="I712">
        <v>275</v>
      </c>
      <c r="J712">
        <f t="shared" si="14"/>
        <v>275</v>
      </c>
    </row>
    <row r="713" spans="1:10">
      <c r="A713" t="s">
        <v>152</v>
      </c>
      <c r="B713" t="s">
        <v>142</v>
      </c>
      <c r="C713" t="s">
        <v>149</v>
      </c>
      <c r="D713" t="s">
        <v>143</v>
      </c>
      <c r="E713">
        <v>46</v>
      </c>
      <c r="F713" t="s">
        <v>48</v>
      </c>
      <c r="G713" s="100">
        <v>11</v>
      </c>
      <c r="H713" t="s">
        <v>145</v>
      </c>
      <c r="I713">
        <v>298</v>
      </c>
      <c r="J713">
        <f t="shared" si="14"/>
        <v>298</v>
      </c>
    </row>
    <row r="714" spans="1:10">
      <c r="A714" t="s">
        <v>152</v>
      </c>
      <c r="B714" t="s">
        <v>142</v>
      </c>
      <c r="C714" t="s">
        <v>149</v>
      </c>
      <c r="D714" t="s">
        <v>143</v>
      </c>
      <c r="E714">
        <v>46</v>
      </c>
      <c r="F714" t="s">
        <v>48</v>
      </c>
      <c r="G714" s="100">
        <v>12</v>
      </c>
      <c r="H714" t="s">
        <v>145</v>
      </c>
      <c r="I714">
        <v>315</v>
      </c>
      <c r="J714">
        <f t="shared" si="14"/>
        <v>315</v>
      </c>
    </row>
    <row r="715" spans="1:10">
      <c r="A715" t="s">
        <v>152</v>
      </c>
      <c r="B715" t="s">
        <v>142</v>
      </c>
      <c r="C715" t="s">
        <v>149</v>
      </c>
      <c r="D715" t="s">
        <v>143</v>
      </c>
      <c r="E715">
        <v>47</v>
      </c>
      <c r="F715" t="s">
        <v>189</v>
      </c>
      <c r="G715" s="100" t="s">
        <v>186</v>
      </c>
      <c r="H715" t="s">
        <v>145</v>
      </c>
      <c r="I715">
        <v>221</v>
      </c>
      <c r="J715">
        <f t="shared" si="14"/>
        <v>221</v>
      </c>
    </row>
    <row r="716" spans="1:10">
      <c r="A716" t="s">
        <v>152</v>
      </c>
      <c r="B716" t="s">
        <v>142</v>
      </c>
      <c r="C716" t="s">
        <v>149</v>
      </c>
      <c r="D716" t="s">
        <v>143</v>
      </c>
      <c r="E716">
        <v>47</v>
      </c>
      <c r="F716" t="s">
        <v>189</v>
      </c>
      <c r="G716" s="100" t="s">
        <v>187</v>
      </c>
      <c r="H716" t="s">
        <v>145</v>
      </c>
      <c r="I716">
        <v>250</v>
      </c>
      <c r="J716">
        <f t="shared" si="14"/>
        <v>250</v>
      </c>
    </row>
    <row r="717" spans="1:10">
      <c r="A717" t="s">
        <v>152</v>
      </c>
      <c r="B717" t="s">
        <v>142</v>
      </c>
      <c r="C717" t="s">
        <v>149</v>
      </c>
      <c r="D717" t="s">
        <v>143</v>
      </c>
      <c r="E717">
        <v>47</v>
      </c>
      <c r="F717" t="s">
        <v>189</v>
      </c>
      <c r="G717" s="100">
        <v>10</v>
      </c>
      <c r="H717" t="s">
        <v>145</v>
      </c>
      <c r="I717">
        <v>241</v>
      </c>
      <c r="J717">
        <f t="shared" si="14"/>
        <v>241</v>
      </c>
    </row>
    <row r="718" spans="1:10">
      <c r="A718" t="s">
        <v>152</v>
      </c>
      <c r="B718" t="s">
        <v>142</v>
      </c>
      <c r="C718" t="s">
        <v>149</v>
      </c>
      <c r="D718" t="s">
        <v>143</v>
      </c>
      <c r="E718">
        <v>47</v>
      </c>
      <c r="F718" t="s">
        <v>189</v>
      </c>
      <c r="G718" s="100">
        <v>11</v>
      </c>
      <c r="H718" t="s">
        <v>145</v>
      </c>
      <c r="I718">
        <v>263</v>
      </c>
      <c r="J718">
        <f t="shared" si="14"/>
        <v>263</v>
      </c>
    </row>
    <row r="719" spans="1:10">
      <c r="A719" t="s">
        <v>152</v>
      </c>
      <c r="B719" t="s">
        <v>142</v>
      </c>
      <c r="C719" t="s">
        <v>149</v>
      </c>
      <c r="D719" t="s">
        <v>143</v>
      </c>
      <c r="E719">
        <v>47</v>
      </c>
      <c r="F719" t="s">
        <v>189</v>
      </c>
      <c r="G719" s="100">
        <v>12</v>
      </c>
      <c r="H719" t="s">
        <v>145</v>
      </c>
      <c r="I719">
        <v>324</v>
      </c>
      <c r="J719">
        <f t="shared" si="14"/>
        <v>324</v>
      </c>
    </row>
    <row r="720" spans="1:10">
      <c r="A720" t="s">
        <v>152</v>
      </c>
      <c r="B720" t="s">
        <v>142</v>
      </c>
      <c r="C720" t="s">
        <v>149</v>
      </c>
      <c r="D720" t="s">
        <v>143</v>
      </c>
      <c r="E720">
        <v>48</v>
      </c>
      <c r="F720" t="s">
        <v>202</v>
      </c>
      <c r="G720" s="100" t="s">
        <v>186</v>
      </c>
      <c r="H720" t="s">
        <v>145</v>
      </c>
      <c r="I720">
        <v>399</v>
      </c>
      <c r="J720">
        <f t="shared" si="14"/>
        <v>399</v>
      </c>
    </row>
    <row r="721" spans="1:10">
      <c r="A721" t="s">
        <v>152</v>
      </c>
      <c r="B721" t="s">
        <v>142</v>
      </c>
      <c r="C721" t="s">
        <v>149</v>
      </c>
      <c r="D721" t="s">
        <v>143</v>
      </c>
      <c r="E721">
        <v>48</v>
      </c>
      <c r="F721" t="s">
        <v>202</v>
      </c>
      <c r="G721" s="100" t="s">
        <v>187</v>
      </c>
      <c r="H721" t="s">
        <v>145</v>
      </c>
      <c r="I721">
        <v>413</v>
      </c>
      <c r="J721">
        <f t="shared" si="14"/>
        <v>413</v>
      </c>
    </row>
    <row r="722" spans="1:10">
      <c r="A722" t="s">
        <v>152</v>
      </c>
      <c r="B722" t="s">
        <v>142</v>
      </c>
      <c r="C722" t="s">
        <v>149</v>
      </c>
      <c r="D722" t="s">
        <v>143</v>
      </c>
      <c r="E722">
        <v>48</v>
      </c>
      <c r="F722" t="s">
        <v>202</v>
      </c>
      <c r="G722" s="100">
        <v>10</v>
      </c>
      <c r="H722" t="s">
        <v>145</v>
      </c>
      <c r="I722">
        <v>423</v>
      </c>
      <c r="J722">
        <f t="shared" si="14"/>
        <v>423</v>
      </c>
    </row>
    <row r="723" spans="1:10">
      <c r="A723" t="s">
        <v>152</v>
      </c>
      <c r="B723" t="s">
        <v>142</v>
      </c>
      <c r="C723" t="s">
        <v>149</v>
      </c>
      <c r="D723" t="s">
        <v>143</v>
      </c>
      <c r="E723">
        <v>48</v>
      </c>
      <c r="F723" t="s">
        <v>202</v>
      </c>
      <c r="G723" s="100">
        <v>11</v>
      </c>
      <c r="H723" t="s">
        <v>145</v>
      </c>
      <c r="I723">
        <v>455</v>
      </c>
      <c r="J723">
        <f t="shared" ref="J723:J786" si="15">IF(I723="Msk",8,I723)</f>
        <v>455</v>
      </c>
    </row>
    <row r="724" spans="1:10">
      <c r="A724" t="s">
        <v>152</v>
      </c>
      <c r="B724" t="s">
        <v>142</v>
      </c>
      <c r="C724" t="s">
        <v>149</v>
      </c>
      <c r="D724" t="s">
        <v>143</v>
      </c>
      <c r="E724">
        <v>48</v>
      </c>
      <c r="F724" t="s">
        <v>202</v>
      </c>
      <c r="G724" s="100">
        <v>12</v>
      </c>
      <c r="H724" t="s">
        <v>145</v>
      </c>
      <c r="I724">
        <v>653</v>
      </c>
      <c r="J724">
        <f t="shared" si="15"/>
        <v>653</v>
      </c>
    </row>
    <row r="725" spans="1:10">
      <c r="A725" t="s">
        <v>152</v>
      </c>
      <c r="B725" t="s">
        <v>142</v>
      </c>
      <c r="C725" t="s">
        <v>149</v>
      </c>
      <c r="D725" t="s">
        <v>143</v>
      </c>
      <c r="E725">
        <v>49</v>
      </c>
      <c r="F725" t="s">
        <v>51</v>
      </c>
      <c r="G725" s="100" t="s">
        <v>186</v>
      </c>
      <c r="H725" t="s">
        <v>145</v>
      </c>
      <c r="I725" t="s">
        <v>150</v>
      </c>
      <c r="J725">
        <f t="shared" si="15"/>
        <v>8</v>
      </c>
    </row>
    <row r="726" spans="1:10">
      <c r="A726" t="s">
        <v>152</v>
      </c>
      <c r="B726" t="s">
        <v>142</v>
      </c>
      <c r="C726" t="s">
        <v>149</v>
      </c>
      <c r="D726" t="s">
        <v>143</v>
      </c>
      <c r="E726">
        <v>49</v>
      </c>
      <c r="F726" t="s">
        <v>51</v>
      </c>
      <c r="G726" s="100" t="s">
        <v>187</v>
      </c>
      <c r="H726" t="s">
        <v>145</v>
      </c>
      <c r="I726">
        <v>20</v>
      </c>
      <c r="J726">
        <f t="shared" si="15"/>
        <v>20</v>
      </c>
    </row>
    <row r="727" spans="1:10">
      <c r="A727" t="s">
        <v>152</v>
      </c>
      <c r="B727" t="s">
        <v>142</v>
      </c>
      <c r="C727" t="s">
        <v>149</v>
      </c>
      <c r="D727" t="s">
        <v>143</v>
      </c>
      <c r="E727">
        <v>49</v>
      </c>
      <c r="F727" t="s">
        <v>51</v>
      </c>
      <c r="G727" s="100">
        <v>10</v>
      </c>
      <c r="H727" t="s">
        <v>145</v>
      </c>
      <c r="I727">
        <v>21</v>
      </c>
      <c r="J727">
        <f t="shared" si="15"/>
        <v>21</v>
      </c>
    </row>
    <row r="728" spans="1:10">
      <c r="A728" t="s">
        <v>152</v>
      </c>
      <c r="B728" t="s">
        <v>142</v>
      </c>
      <c r="C728" t="s">
        <v>149</v>
      </c>
      <c r="D728" t="s">
        <v>143</v>
      </c>
      <c r="E728">
        <v>49</v>
      </c>
      <c r="F728" t="s">
        <v>51</v>
      </c>
      <c r="G728" s="100">
        <v>11</v>
      </c>
      <c r="H728" t="s">
        <v>145</v>
      </c>
      <c r="I728" t="s">
        <v>150</v>
      </c>
      <c r="J728">
        <f t="shared" si="15"/>
        <v>8</v>
      </c>
    </row>
    <row r="729" spans="1:10">
      <c r="A729" t="s">
        <v>152</v>
      </c>
      <c r="B729" t="s">
        <v>142</v>
      </c>
      <c r="C729" t="s">
        <v>149</v>
      </c>
      <c r="D729" t="s">
        <v>143</v>
      </c>
      <c r="E729">
        <v>49</v>
      </c>
      <c r="F729" t="s">
        <v>51</v>
      </c>
      <c r="G729" s="100">
        <v>12</v>
      </c>
      <c r="H729" t="s">
        <v>145</v>
      </c>
      <c r="I729">
        <v>20</v>
      </c>
      <c r="J729">
        <f t="shared" si="15"/>
        <v>20</v>
      </c>
    </row>
    <row r="730" spans="1:10">
      <c r="A730" t="s">
        <v>152</v>
      </c>
      <c r="B730" t="s">
        <v>142</v>
      </c>
      <c r="C730" t="s">
        <v>149</v>
      </c>
      <c r="D730" t="s">
        <v>143</v>
      </c>
      <c r="E730">
        <v>50</v>
      </c>
      <c r="F730" t="s">
        <v>52</v>
      </c>
      <c r="G730" s="100" t="s">
        <v>186</v>
      </c>
      <c r="H730" t="s">
        <v>145</v>
      </c>
      <c r="I730">
        <v>53</v>
      </c>
      <c r="J730">
        <f t="shared" si="15"/>
        <v>53</v>
      </c>
    </row>
    <row r="731" spans="1:10">
      <c r="A731" t="s">
        <v>152</v>
      </c>
      <c r="B731" t="s">
        <v>142</v>
      </c>
      <c r="C731" t="s">
        <v>149</v>
      </c>
      <c r="D731" t="s">
        <v>143</v>
      </c>
      <c r="E731">
        <v>50</v>
      </c>
      <c r="F731" t="s">
        <v>52</v>
      </c>
      <c r="G731" s="100" t="s">
        <v>187</v>
      </c>
      <c r="H731" t="s">
        <v>145</v>
      </c>
      <c r="I731">
        <v>45</v>
      </c>
      <c r="J731">
        <f t="shared" si="15"/>
        <v>45</v>
      </c>
    </row>
    <row r="732" spans="1:10">
      <c r="A732" t="s">
        <v>152</v>
      </c>
      <c r="B732" t="s">
        <v>142</v>
      </c>
      <c r="C732" t="s">
        <v>149</v>
      </c>
      <c r="D732" t="s">
        <v>143</v>
      </c>
      <c r="E732">
        <v>50</v>
      </c>
      <c r="F732" t="s">
        <v>52</v>
      </c>
      <c r="G732" s="100">
        <v>10</v>
      </c>
      <c r="H732" t="s">
        <v>145</v>
      </c>
      <c r="I732">
        <v>45</v>
      </c>
      <c r="J732">
        <f t="shared" si="15"/>
        <v>45</v>
      </c>
    </row>
    <row r="733" spans="1:10">
      <c r="A733" t="s">
        <v>152</v>
      </c>
      <c r="B733" t="s">
        <v>142</v>
      </c>
      <c r="C733" t="s">
        <v>149</v>
      </c>
      <c r="D733" t="s">
        <v>143</v>
      </c>
      <c r="E733">
        <v>50</v>
      </c>
      <c r="F733" t="s">
        <v>52</v>
      </c>
      <c r="G733" s="100">
        <v>11</v>
      </c>
      <c r="H733" t="s">
        <v>145</v>
      </c>
      <c r="I733">
        <v>33</v>
      </c>
      <c r="J733">
        <f t="shared" si="15"/>
        <v>33</v>
      </c>
    </row>
    <row r="734" spans="1:10">
      <c r="A734" t="s">
        <v>152</v>
      </c>
      <c r="B734" t="s">
        <v>142</v>
      </c>
      <c r="C734" t="s">
        <v>149</v>
      </c>
      <c r="D734" t="s">
        <v>143</v>
      </c>
      <c r="E734">
        <v>50</v>
      </c>
      <c r="F734" t="s">
        <v>52</v>
      </c>
      <c r="G734" s="100">
        <v>12</v>
      </c>
      <c r="H734" t="s">
        <v>145</v>
      </c>
      <c r="I734">
        <v>40</v>
      </c>
      <c r="J734">
        <f t="shared" si="15"/>
        <v>40</v>
      </c>
    </row>
    <row r="735" spans="1:10">
      <c r="A735" t="s">
        <v>152</v>
      </c>
      <c r="B735" t="s">
        <v>142</v>
      </c>
      <c r="C735" t="s">
        <v>149</v>
      </c>
      <c r="D735" t="s">
        <v>143</v>
      </c>
      <c r="E735">
        <v>51</v>
      </c>
      <c r="F735" t="s">
        <v>53</v>
      </c>
      <c r="G735" s="100" t="s">
        <v>186</v>
      </c>
      <c r="H735" t="s">
        <v>145</v>
      </c>
      <c r="I735">
        <v>110</v>
      </c>
      <c r="J735">
        <f t="shared" si="15"/>
        <v>110</v>
      </c>
    </row>
    <row r="736" spans="1:10">
      <c r="A736" t="s">
        <v>152</v>
      </c>
      <c r="B736" t="s">
        <v>142</v>
      </c>
      <c r="C736" t="s">
        <v>149</v>
      </c>
      <c r="D736" t="s">
        <v>143</v>
      </c>
      <c r="E736">
        <v>51</v>
      </c>
      <c r="F736" t="s">
        <v>53</v>
      </c>
      <c r="G736" s="100" t="s">
        <v>187</v>
      </c>
      <c r="H736" t="s">
        <v>145</v>
      </c>
      <c r="I736">
        <v>105</v>
      </c>
      <c r="J736">
        <f t="shared" si="15"/>
        <v>105</v>
      </c>
    </row>
    <row r="737" spans="1:10">
      <c r="A737" t="s">
        <v>152</v>
      </c>
      <c r="B737" t="s">
        <v>142</v>
      </c>
      <c r="C737" t="s">
        <v>149</v>
      </c>
      <c r="D737" t="s">
        <v>143</v>
      </c>
      <c r="E737">
        <v>51</v>
      </c>
      <c r="F737" t="s">
        <v>53</v>
      </c>
      <c r="G737" s="100">
        <v>10</v>
      </c>
      <c r="H737" t="s">
        <v>145</v>
      </c>
      <c r="I737">
        <v>113</v>
      </c>
      <c r="J737">
        <f t="shared" si="15"/>
        <v>113</v>
      </c>
    </row>
    <row r="738" spans="1:10">
      <c r="A738" t="s">
        <v>152</v>
      </c>
      <c r="B738" t="s">
        <v>142</v>
      </c>
      <c r="C738" t="s">
        <v>149</v>
      </c>
      <c r="D738" t="s">
        <v>143</v>
      </c>
      <c r="E738">
        <v>51</v>
      </c>
      <c r="F738" t="s">
        <v>53</v>
      </c>
      <c r="G738" s="100">
        <v>11</v>
      </c>
      <c r="H738" t="s">
        <v>145</v>
      </c>
      <c r="I738">
        <v>104</v>
      </c>
      <c r="J738">
        <f t="shared" si="15"/>
        <v>104</v>
      </c>
    </row>
    <row r="739" spans="1:10">
      <c r="A739" t="s">
        <v>152</v>
      </c>
      <c r="B739" t="s">
        <v>142</v>
      </c>
      <c r="C739" t="s">
        <v>149</v>
      </c>
      <c r="D739" t="s">
        <v>143</v>
      </c>
      <c r="E739">
        <v>51</v>
      </c>
      <c r="F739" t="s">
        <v>53</v>
      </c>
      <c r="G739" s="100">
        <v>12</v>
      </c>
      <c r="H739" t="s">
        <v>145</v>
      </c>
      <c r="I739">
        <v>110</v>
      </c>
      <c r="J739">
        <f t="shared" si="15"/>
        <v>110</v>
      </c>
    </row>
    <row r="740" spans="1:10">
      <c r="A740" t="s">
        <v>152</v>
      </c>
      <c r="B740" t="s">
        <v>142</v>
      </c>
      <c r="C740" t="s">
        <v>149</v>
      </c>
      <c r="D740" t="s">
        <v>143</v>
      </c>
      <c r="E740">
        <v>52</v>
      </c>
      <c r="F740" t="s">
        <v>54</v>
      </c>
      <c r="G740" s="100" t="s">
        <v>186</v>
      </c>
      <c r="H740" t="s">
        <v>145</v>
      </c>
      <c r="I740">
        <v>139</v>
      </c>
      <c r="J740">
        <f t="shared" si="15"/>
        <v>139</v>
      </c>
    </row>
    <row r="741" spans="1:10">
      <c r="A741" t="s">
        <v>152</v>
      </c>
      <c r="B741" t="s">
        <v>142</v>
      </c>
      <c r="C741" t="s">
        <v>149</v>
      </c>
      <c r="D741" t="s">
        <v>143</v>
      </c>
      <c r="E741">
        <v>52</v>
      </c>
      <c r="F741" t="s">
        <v>54</v>
      </c>
      <c r="G741" s="100" t="s">
        <v>187</v>
      </c>
      <c r="H741" t="s">
        <v>145</v>
      </c>
      <c r="I741">
        <v>137</v>
      </c>
      <c r="J741">
        <f t="shared" si="15"/>
        <v>137</v>
      </c>
    </row>
    <row r="742" spans="1:10">
      <c r="A742" t="s">
        <v>152</v>
      </c>
      <c r="B742" t="s">
        <v>142</v>
      </c>
      <c r="C742" t="s">
        <v>149</v>
      </c>
      <c r="D742" t="s">
        <v>143</v>
      </c>
      <c r="E742">
        <v>52</v>
      </c>
      <c r="F742" t="s">
        <v>54</v>
      </c>
      <c r="G742" s="100">
        <v>10</v>
      </c>
      <c r="H742" t="s">
        <v>145</v>
      </c>
      <c r="I742">
        <v>182</v>
      </c>
      <c r="J742">
        <f t="shared" si="15"/>
        <v>182</v>
      </c>
    </row>
    <row r="743" spans="1:10">
      <c r="A743" t="s">
        <v>152</v>
      </c>
      <c r="B743" t="s">
        <v>142</v>
      </c>
      <c r="C743" t="s">
        <v>149</v>
      </c>
      <c r="D743" t="s">
        <v>143</v>
      </c>
      <c r="E743">
        <v>52</v>
      </c>
      <c r="F743" t="s">
        <v>54</v>
      </c>
      <c r="G743" s="100">
        <v>11</v>
      </c>
      <c r="H743" t="s">
        <v>145</v>
      </c>
      <c r="I743">
        <v>185</v>
      </c>
      <c r="J743">
        <f t="shared" si="15"/>
        <v>185</v>
      </c>
    </row>
    <row r="744" spans="1:10">
      <c r="A744" t="s">
        <v>152</v>
      </c>
      <c r="B744" t="s">
        <v>142</v>
      </c>
      <c r="C744" t="s">
        <v>149</v>
      </c>
      <c r="D744" t="s">
        <v>143</v>
      </c>
      <c r="E744">
        <v>52</v>
      </c>
      <c r="F744" t="s">
        <v>54</v>
      </c>
      <c r="G744" s="100">
        <v>12</v>
      </c>
      <c r="H744" t="s">
        <v>145</v>
      </c>
      <c r="I744">
        <v>168</v>
      </c>
      <c r="J744">
        <f t="shared" si="15"/>
        <v>168</v>
      </c>
    </row>
    <row r="745" spans="1:10">
      <c r="A745" t="s">
        <v>152</v>
      </c>
      <c r="B745" t="s">
        <v>142</v>
      </c>
      <c r="C745" t="s">
        <v>149</v>
      </c>
      <c r="D745" t="s">
        <v>143</v>
      </c>
      <c r="E745">
        <v>53</v>
      </c>
      <c r="F745" t="s">
        <v>55</v>
      </c>
      <c r="G745" s="100" t="s">
        <v>186</v>
      </c>
      <c r="H745" t="s">
        <v>145</v>
      </c>
      <c r="I745">
        <v>193</v>
      </c>
      <c r="J745">
        <f t="shared" si="15"/>
        <v>193</v>
      </c>
    </row>
    <row r="746" spans="1:10">
      <c r="A746" t="s">
        <v>152</v>
      </c>
      <c r="B746" t="s">
        <v>142</v>
      </c>
      <c r="C746" t="s">
        <v>149</v>
      </c>
      <c r="D746" t="s">
        <v>143</v>
      </c>
      <c r="E746">
        <v>53</v>
      </c>
      <c r="F746" t="s">
        <v>55</v>
      </c>
      <c r="G746" s="100" t="s">
        <v>187</v>
      </c>
      <c r="H746" t="s">
        <v>145</v>
      </c>
      <c r="I746">
        <v>222</v>
      </c>
      <c r="J746">
        <f t="shared" si="15"/>
        <v>222</v>
      </c>
    </row>
    <row r="747" spans="1:10">
      <c r="A747" t="s">
        <v>152</v>
      </c>
      <c r="B747" t="s">
        <v>142</v>
      </c>
      <c r="C747" t="s">
        <v>149</v>
      </c>
      <c r="D747" t="s">
        <v>143</v>
      </c>
      <c r="E747">
        <v>53</v>
      </c>
      <c r="F747" t="s">
        <v>55</v>
      </c>
      <c r="G747" s="100">
        <v>10</v>
      </c>
      <c r="H747" t="s">
        <v>145</v>
      </c>
      <c r="I747">
        <v>179</v>
      </c>
      <c r="J747">
        <f t="shared" si="15"/>
        <v>179</v>
      </c>
    </row>
    <row r="748" spans="1:10">
      <c r="A748" t="s">
        <v>152</v>
      </c>
      <c r="B748" t="s">
        <v>142</v>
      </c>
      <c r="C748" t="s">
        <v>149</v>
      </c>
      <c r="D748" t="s">
        <v>143</v>
      </c>
      <c r="E748">
        <v>53</v>
      </c>
      <c r="F748" t="s">
        <v>55</v>
      </c>
      <c r="G748" s="100">
        <v>11</v>
      </c>
      <c r="H748" t="s">
        <v>145</v>
      </c>
      <c r="I748">
        <v>198</v>
      </c>
      <c r="J748">
        <f t="shared" si="15"/>
        <v>198</v>
      </c>
    </row>
    <row r="749" spans="1:10">
      <c r="A749" t="s">
        <v>152</v>
      </c>
      <c r="B749" t="s">
        <v>142</v>
      </c>
      <c r="C749" t="s">
        <v>149</v>
      </c>
      <c r="D749" t="s">
        <v>143</v>
      </c>
      <c r="E749">
        <v>53</v>
      </c>
      <c r="F749" t="s">
        <v>55</v>
      </c>
      <c r="G749" s="100">
        <v>12</v>
      </c>
      <c r="H749" t="s">
        <v>145</v>
      </c>
      <c r="I749">
        <v>251</v>
      </c>
      <c r="J749">
        <f t="shared" si="15"/>
        <v>251</v>
      </c>
    </row>
    <row r="750" spans="1:10">
      <c r="A750" t="s">
        <v>152</v>
      </c>
      <c r="B750" t="s">
        <v>142</v>
      </c>
      <c r="C750" t="s">
        <v>149</v>
      </c>
      <c r="D750" t="s">
        <v>143</v>
      </c>
      <c r="E750">
        <v>54</v>
      </c>
      <c r="F750" t="s">
        <v>56</v>
      </c>
      <c r="G750" s="100" t="s">
        <v>186</v>
      </c>
      <c r="H750" t="s">
        <v>145</v>
      </c>
      <c r="I750">
        <v>155</v>
      </c>
      <c r="J750">
        <f t="shared" si="15"/>
        <v>155</v>
      </c>
    </row>
    <row r="751" spans="1:10">
      <c r="A751" t="s">
        <v>152</v>
      </c>
      <c r="B751" t="s">
        <v>142</v>
      </c>
      <c r="C751" t="s">
        <v>149</v>
      </c>
      <c r="D751" t="s">
        <v>143</v>
      </c>
      <c r="E751">
        <v>54</v>
      </c>
      <c r="F751" t="s">
        <v>56</v>
      </c>
      <c r="G751" s="100" t="s">
        <v>187</v>
      </c>
      <c r="H751" t="s">
        <v>145</v>
      </c>
      <c r="I751">
        <v>170</v>
      </c>
      <c r="J751">
        <f t="shared" si="15"/>
        <v>170</v>
      </c>
    </row>
    <row r="752" spans="1:10">
      <c r="A752" t="s">
        <v>152</v>
      </c>
      <c r="B752" t="s">
        <v>142</v>
      </c>
      <c r="C752" t="s">
        <v>149</v>
      </c>
      <c r="D752" t="s">
        <v>143</v>
      </c>
      <c r="E752">
        <v>54</v>
      </c>
      <c r="F752" t="s">
        <v>56</v>
      </c>
      <c r="G752" s="100">
        <v>10</v>
      </c>
      <c r="H752" t="s">
        <v>145</v>
      </c>
      <c r="I752">
        <v>159</v>
      </c>
      <c r="J752">
        <f t="shared" si="15"/>
        <v>159</v>
      </c>
    </row>
    <row r="753" spans="1:10">
      <c r="A753" t="s">
        <v>152</v>
      </c>
      <c r="B753" t="s">
        <v>142</v>
      </c>
      <c r="C753" t="s">
        <v>149</v>
      </c>
      <c r="D753" t="s">
        <v>143</v>
      </c>
      <c r="E753">
        <v>54</v>
      </c>
      <c r="F753" t="s">
        <v>56</v>
      </c>
      <c r="G753" s="100">
        <v>11</v>
      </c>
      <c r="H753" t="s">
        <v>145</v>
      </c>
      <c r="I753">
        <v>188</v>
      </c>
      <c r="J753">
        <f t="shared" si="15"/>
        <v>188</v>
      </c>
    </row>
    <row r="754" spans="1:10">
      <c r="A754" t="s">
        <v>152</v>
      </c>
      <c r="B754" t="s">
        <v>142</v>
      </c>
      <c r="C754" t="s">
        <v>149</v>
      </c>
      <c r="D754" t="s">
        <v>143</v>
      </c>
      <c r="E754">
        <v>54</v>
      </c>
      <c r="F754" t="s">
        <v>56</v>
      </c>
      <c r="G754" s="100">
        <v>12</v>
      </c>
      <c r="H754" t="s">
        <v>145</v>
      </c>
      <c r="I754">
        <v>182</v>
      </c>
      <c r="J754">
        <f t="shared" si="15"/>
        <v>182</v>
      </c>
    </row>
    <row r="755" spans="1:10">
      <c r="A755" t="s">
        <v>152</v>
      </c>
      <c r="B755" t="s">
        <v>142</v>
      </c>
      <c r="C755" t="s">
        <v>149</v>
      </c>
      <c r="D755" t="s">
        <v>143</v>
      </c>
      <c r="E755">
        <v>57</v>
      </c>
      <c r="F755" t="s">
        <v>57</v>
      </c>
      <c r="G755" s="100" t="s">
        <v>186</v>
      </c>
      <c r="H755" t="s">
        <v>145</v>
      </c>
      <c r="I755">
        <v>1075</v>
      </c>
      <c r="J755">
        <f t="shared" si="15"/>
        <v>1075</v>
      </c>
    </row>
    <row r="756" spans="1:10">
      <c r="A756" t="s">
        <v>152</v>
      </c>
      <c r="B756" t="s">
        <v>142</v>
      </c>
      <c r="C756" t="s">
        <v>149</v>
      </c>
      <c r="D756" t="s">
        <v>143</v>
      </c>
      <c r="E756">
        <v>57</v>
      </c>
      <c r="F756" t="s">
        <v>57</v>
      </c>
      <c r="G756" s="100" t="s">
        <v>187</v>
      </c>
      <c r="H756" t="s">
        <v>145</v>
      </c>
      <c r="I756">
        <v>1048</v>
      </c>
      <c r="J756">
        <f t="shared" si="15"/>
        <v>1048</v>
      </c>
    </row>
    <row r="757" spans="1:10">
      <c r="A757" t="s">
        <v>152</v>
      </c>
      <c r="B757" t="s">
        <v>142</v>
      </c>
      <c r="C757" t="s">
        <v>149</v>
      </c>
      <c r="D757" t="s">
        <v>143</v>
      </c>
      <c r="E757">
        <v>57</v>
      </c>
      <c r="F757" t="s">
        <v>57</v>
      </c>
      <c r="G757" s="100">
        <v>10</v>
      </c>
      <c r="H757" t="s">
        <v>145</v>
      </c>
      <c r="I757">
        <v>1069</v>
      </c>
      <c r="J757">
        <f t="shared" si="15"/>
        <v>1069</v>
      </c>
    </row>
    <row r="758" spans="1:10">
      <c r="A758" t="s">
        <v>152</v>
      </c>
      <c r="B758" t="s">
        <v>142</v>
      </c>
      <c r="C758" t="s">
        <v>149</v>
      </c>
      <c r="D758" t="s">
        <v>143</v>
      </c>
      <c r="E758">
        <v>57</v>
      </c>
      <c r="F758" t="s">
        <v>57</v>
      </c>
      <c r="G758" s="100">
        <v>11</v>
      </c>
      <c r="H758" t="s">
        <v>145</v>
      </c>
      <c r="I758">
        <v>1149</v>
      </c>
      <c r="J758">
        <f t="shared" si="15"/>
        <v>1149</v>
      </c>
    </row>
    <row r="759" spans="1:10">
      <c r="A759" t="s">
        <v>152</v>
      </c>
      <c r="B759" t="s">
        <v>142</v>
      </c>
      <c r="C759" t="s">
        <v>149</v>
      </c>
      <c r="D759" t="s">
        <v>143</v>
      </c>
      <c r="E759">
        <v>57</v>
      </c>
      <c r="F759" t="s">
        <v>57</v>
      </c>
      <c r="G759" s="100">
        <v>12</v>
      </c>
      <c r="H759" t="s">
        <v>145</v>
      </c>
      <c r="I759">
        <v>1390</v>
      </c>
      <c r="J759">
        <f t="shared" si="15"/>
        <v>1390</v>
      </c>
    </row>
    <row r="760" spans="1:10">
      <c r="A760" t="s">
        <v>152</v>
      </c>
      <c r="B760" t="s">
        <v>142</v>
      </c>
      <c r="C760" t="s">
        <v>149</v>
      </c>
      <c r="D760" t="s">
        <v>143</v>
      </c>
      <c r="E760">
        <v>58</v>
      </c>
      <c r="F760" t="s">
        <v>58</v>
      </c>
      <c r="G760" s="100" t="s">
        <v>186</v>
      </c>
      <c r="H760" t="s">
        <v>145</v>
      </c>
      <c r="I760">
        <v>174</v>
      </c>
      <c r="J760">
        <f t="shared" si="15"/>
        <v>174</v>
      </c>
    </row>
    <row r="761" spans="1:10">
      <c r="A761" t="s">
        <v>152</v>
      </c>
      <c r="B761" t="s">
        <v>142</v>
      </c>
      <c r="C761" t="s">
        <v>149</v>
      </c>
      <c r="D761" t="s">
        <v>143</v>
      </c>
      <c r="E761">
        <v>58</v>
      </c>
      <c r="F761" t="s">
        <v>58</v>
      </c>
      <c r="G761" s="100" t="s">
        <v>187</v>
      </c>
      <c r="H761" t="s">
        <v>145</v>
      </c>
      <c r="I761">
        <v>186</v>
      </c>
      <c r="J761">
        <f t="shared" si="15"/>
        <v>186</v>
      </c>
    </row>
    <row r="762" spans="1:10">
      <c r="A762" t="s">
        <v>152</v>
      </c>
      <c r="B762" t="s">
        <v>142</v>
      </c>
      <c r="C762" t="s">
        <v>149</v>
      </c>
      <c r="D762" t="s">
        <v>143</v>
      </c>
      <c r="E762">
        <v>58</v>
      </c>
      <c r="F762" t="s">
        <v>58</v>
      </c>
      <c r="G762" s="100">
        <v>10</v>
      </c>
      <c r="H762" t="s">
        <v>145</v>
      </c>
      <c r="I762">
        <v>170</v>
      </c>
      <c r="J762">
        <f t="shared" si="15"/>
        <v>170</v>
      </c>
    </row>
    <row r="763" spans="1:10">
      <c r="A763" t="s">
        <v>152</v>
      </c>
      <c r="B763" t="s">
        <v>142</v>
      </c>
      <c r="C763" t="s">
        <v>149</v>
      </c>
      <c r="D763" t="s">
        <v>143</v>
      </c>
      <c r="E763">
        <v>58</v>
      </c>
      <c r="F763" t="s">
        <v>58</v>
      </c>
      <c r="G763" s="100">
        <v>11</v>
      </c>
      <c r="H763" t="s">
        <v>145</v>
      </c>
      <c r="I763">
        <v>261</v>
      </c>
      <c r="J763">
        <f t="shared" si="15"/>
        <v>261</v>
      </c>
    </row>
    <row r="764" spans="1:10">
      <c r="A764" t="s">
        <v>152</v>
      </c>
      <c r="B764" t="s">
        <v>142</v>
      </c>
      <c r="C764" t="s">
        <v>149</v>
      </c>
      <c r="D764" t="s">
        <v>143</v>
      </c>
      <c r="E764">
        <v>58</v>
      </c>
      <c r="F764" t="s">
        <v>58</v>
      </c>
      <c r="G764" s="100">
        <v>12</v>
      </c>
      <c r="H764" t="s">
        <v>145</v>
      </c>
      <c r="I764">
        <v>286</v>
      </c>
      <c r="J764">
        <f t="shared" si="15"/>
        <v>286</v>
      </c>
    </row>
    <row r="765" spans="1:10">
      <c r="A765" t="s">
        <v>152</v>
      </c>
      <c r="B765" t="s">
        <v>142</v>
      </c>
      <c r="C765" t="s">
        <v>149</v>
      </c>
      <c r="D765" t="s">
        <v>143</v>
      </c>
      <c r="E765">
        <v>59</v>
      </c>
      <c r="F765" t="s">
        <v>59</v>
      </c>
      <c r="G765" s="100" t="s">
        <v>186</v>
      </c>
      <c r="H765" t="s">
        <v>145</v>
      </c>
      <c r="I765">
        <v>284</v>
      </c>
      <c r="J765">
        <f t="shared" si="15"/>
        <v>284</v>
      </c>
    </row>
    <row r="766" spans="1:10">
      <c r="A766" t="s">
        <v>152</v>
      </c>
      <c r="B766" t="s">
        <v>142</v>
      </c>
      <c r="C766" t="s">
        <v>149</v>
      </c>
      <c r="D766" t="s">
        <v>143</v>
      </c>
      <c r="E766">
        <v>59</v>
      </c>
      <c r="F766" t="s">
        <v>59</v>
      </c>
      <c r="G766" s="100" t="s">
        <v>187</v>
      </c>
      <c r="H766" t="s">
        <v>145</v>
      </c>
      <c r="I766">
        <v>338</v>
      </c>
      <c r="J766">
        <f t="shared" si="15"/>
        <v>338</v>
      </c>
    </row>
    <row r="767" spans="1:10">
      <c r="A767" t="s">
        <v>152</v>
      </c>
      <c r="B767" t="s">
        <v>142</v>
      </c>
      <c r="C767" t="s">
        <v>149</v>
      </c>
      <c r="D767" t="s">
        <v>143</v>
      </c>
      <c r="E767">
        <v>59</v>
      </c>
      <c r="F767" t="s">
        <v>59</v>
      </c>
      <c r="G767" s="100">
        <v>10</v>
      </c>
      <c r="H767" t="s">
        <v>145</v>
      </c>
      <c r="I767">
        <v>268</v>
      </c>
      <c r="J767">
        <f t="shared" si="15"/>
        <v>268</v>
      </c>
    </row>
    <row r="768" spans="1:10">
      <c r="A768" t="s">
        <v>152</v>
      </c>
      <c r="B768" t="s">
        <v>142</v>
      </c>
      <c r="C768" t="s">
        <v>149</v>
      </c>
      <c r="D768" t="s">
        <v>143</v>
      </c>
      <c r="E768">
        <v>59</v>
      </c>
      <c r="F768" t="s">
        <v>59</v>
      </c>
      <c r="G768" s="100">
        <v>11</v>
      </c>
      <c r="H768" t="s">
        <v>145</v>
      </c>
      <c r="I768">
        <v>299</v>
      </c>
      <c r="J768">
        <f t="shared" si="15"/>
        <v>299</v>
      </c>
    </row>
    <row r="769" spans="1:10">
      <c r="A769" t="s">
        <v>152</v>
      </c>
      <c r="B769" t="s">
        <v>142</v>
      </c>
      <c r="C769" t="s">
        <v>149</v>
      </c>
      <c r="D769" t="s">
        <v>143</v>
      </c>
      <c r="E769">
        <v>59</v>
      </c>
      <c r="F769" t="s">
        <v>59</v>
      </c>
      <c r="G769" s="100">
        <v>12</v>
      </c>
      <c r="H769" t="s">
        <v>145</v>
      </c>
      <c r="I769">
        <v>306</v>
      </c>
      <c r="J769">
        <f t="shared" si="15"/>
        <v>306</v>
      </c>
    </row>
    <row r="770" spans="1:10">
      <c r="A770" t="s">
        <v>152</v>
      </c>
      <c r="B770" t="s">
        <v>142</v>
      </c>
      <c r="C770" t="s">
        <v>149</v>
      </c>
      <c r="D770" t="s">
        <v>143</v>
      </c>
      <c r="E770">
        <v>60</v>
      </c>
      <c r="F770" t="s">
        <v>60</v>
      </c>
      <c r="G770" s="100" t="s">
        <v>186</v>
      </c>
      <c r="H770" t="s">
        <v>145</v>
      </c>
      <c r="I770">
        <v>446</v>
      </c>
      <c r="J770">
        <f t="shared" si="15"/>
        <v>446</v>
      </c>
    </row>
    <row r="771" spans="1:10">
      <c r="A771" t="s">
        <v>152</v>
      </c>
      <c r="B771" t="s">
        <v>142</v>
      </c>
      <c r="C771" t="s">
        <v>149</v>
      </c>
      <c r="D771" t="s">
        <v>143</v>
      </c>
      <c r="E771">
        <v>60</v>
      </c>
      <c r="F771" t="s">
        <v>60</v>
      </c>
      <c r="G771" s="100" t="s">
        <v>187</v>
      </c>
      <c r="H771" t="s">
        <v>145</v>
      </c>
      <c r="I771">
        <v>429</v>
      </c>
      <c r="J771">
        <f t="shared" si="15"/>
        <v>429</v>
      </c>
    </row>
    <row r="772" spans="1:10">
      <c r="A772" t="s">
        <v>152</v>
      </c>
      <c r="B772" t="s">
        <v>142</v>
      </c>
      <c r="C772" t="s">
        <v>149</v>
      </c>
      <c r="D772" t="s">
        <v>143</v>
      </c>
      <c r="E772">
        <v>60</v>
      </c>
      <c r="F772" t="s">
        <v>60</v>
      </c>
      <c r="G772" s="100">
        <v>10</v>
      </c>
      <c r="H772" t="s">
        <v>145</v>
      </c>
      <c r="I772">
        <v>449</v>
      </c>
      <c r="J772">
        <f t="shared" si="15"/>
        <v>449</v>
      </c>
    </row>
    <row r="773" spans="1:10">
      <c r="A773" t="s">
        <v>152</v>
      </c>
      <c r="B773" t="s">
        <v>142</v>
      </c>
      <c r="C773" t="s">
        <v>149</v>
      </c>
      <c r="D773" t="s">
        <v>143</v>
      </c>
      <c r="E773">
        <v>60</v>
      </c>
      <c r="F773" t="s">
        <v>60</v>
      </c>
      <c r="G773" s="100">
        <v>11</v>
      </c>
      <c r="H773" t="s">
        <v>145</v>
      </c>
      <c r="I773">
        <v>507</v>
      </c>
      <c r="J773">
        <f t="shared" si="15"/>
        <v>507</v>
      </c>
    </row>
    <row r="774" spans="1:10">
      <c r="A774" t="s">
        <v>152</v>
      </c>
      <c r="B774" t="s">
        <v>142</v>
      </c>
      <c r="C774" t="s">
        <v>149</v>
      </c>
      <c r="D774" t="s">
        <v>143</v>
      </c>
      <c r="E774">
        <v>60</v>
      </c>
      <c r="F774" t="s">
        <v>60</v>
      </c>
      <c r="G774" s="100">
        <v>12</v>
      </c>
      <c r="H774" t="s">
        <v>145</v>
      </c>
      <c r="I774">
        <v>624</v>
      </c>
      <c r="J774">
        <f t="shared" si="15"/>
        <v>624</v>
      </c>
    </row>
    <row r="775" spans="1:10">
      <c r="A775" t="s">
        <v>152</v>
      </c>
      <c r="B775" t="s">
        <v>142</v>
      </c>
      <c r="C775" t="s">
        <v>149</v>
      </c>
      <c r="D775" t="s">
        <v>143</v>
      </c>
      <c r="E775">
        <v>61</v>
      </c>
      <c r="F775" t="s">
        <v>61</v>
      </c>
      <c r="G775" s="100" t="s">
        <v>186</v>
      </c>
      <c r="H775" t="s">
        <v>145</v>
      </c>
      <c r="I775">
        <v>1553</v>
      </c>
      <c r="J775">
        <f t="shared" si="15"/>
        <v>1553</v>
      </c>
    </row>
    <row r="776" spans="1:10">
      <c r="A776" t="s">
        <v>152</v>
      </c>
      <c r="B776" t="s">
        <v>142</v>
      </c>
      <c r="C776" t="s">
        <v>149</v>
      </c>
      <c r="D776" t="s">
        <v>143</v>
      </c>
      <c r="E776">
        <v>61</v>
      </c>
      <c r="F776" t="s">
        <v>61</v>
      </c>
      <c r="G776" s="100" t="s">
        <v>187</v>
      </c>
      <c r="H776" t="s">
        <v>145</v>
      </c>
      <c r="I776">
        <v>1611</v>
      </c>
      <c r="J776">
        <f t="shared" si="15"/>
        <v>1611</v>
      </c>
    </row>
    <row r="777" spans="1:10">
      <c r="A777" t="s">
        <v>152</v>
      </c>
      <c r="B777" t="s">
        <v>142</v>
      </c>
      <c r="C777" t="s">
        <v>149</v>
      </c>
      <c r="D777" t="s">
        <v>143</v>
      </c>
      <c r="E777">
        <v>61</v>
      </c>
      <c r="F777" t="s">
        <v>61</v>
      </c>
      <c r="G777" s="100">
        <v>10</v>
      </c>
      <c r="H777" t="s">
        <v>145</v>
      </c>
      <c r="I777">
        <v>1654</v>
      </c>
      <c r="J777">
        <f t="shared" si="15"/>
        <v>1654</v>
      </c>
    </row>
    <row r="778" spans="1:10">
      <c r="A778" t="s">
        <v>152</v>
      </c>
      <c r="B778" t="s">
        <v>142</v>
      </c>
      <c r="C778" t="s">
        <v>149</v>
      </c>
      <c r="D778" t="s">
        <v>143</v>
      </c>
      <c r="E778">
        <v>61</v>
      </c>
      <c r="F778" t="s">
        <v>61</v>
      </c>
      <c r="G778" s="100">
        <v>11</v>
      </c>
      <c r="H778" t="s">
        <v>145</v>
      </c>
      <c r="I778">
        <v>1772</v>
      </c>
      <c r="J778">
        <f t="shared" si="15"/>
        <v>1772</v>
      </c>
    </row>
    <row r="779" spans="1:10">
      <c r="A779" t="s">
        <v>152</v>
      </c>
      <c r="B779" t="s">
        <v>142</v>
      </c>
      <c r="C779" t="s">
        <v>149</v>
      </c>
      <c r="D779" t="s">
        <v>143</v>
      </c>
      <c r="E779">
        <v>61</v>
      </c>
      <c r="F779" t="s">
        <v>61</v>
      </c>
      <c r="G779" s="100">
        <v>12</v>
      </c>
      <c r="H779" t="s">
        <v>145</v>
      </c>
      <c r="I779">
        <v>2421</v>
      </c>
      <c r="J779">
        <f t="shared" si="15"/>
        <v>2421</v>
      </c>
    </row>
    <row r="780" spans="1:10">
      <c r="A780" t="s">
        <v>152</v>
      </c>
      <c r="B780" t="s">
        <v>142</v>
      </c>
      <c r="C780" t="s">
        <v>149</v>
      </c>
      <c r="D780" t="s">
        <v>143</v>
      </c>
      <c r="E780">
        <v>62</v>
      </c>
      <c r="F780" t="s">
        <v>62</v>
      </c>
      <c r="G780" s="100" t="s">
        <v>186</v>
      </c>
      <c r="H780" t="s">
        <v>145</v>
      </c>
      <c r="I780">
        <v>1016</v>
      </c>
      <c r="J780">
        <f t="shared" si="15"/>
        <v>1016</v>
      </c>
    </row>
    <row r="781" spans="1:10">
      <c r="A781" t="s">
        <v>152</v>
      </c>
      <c r="B781" t="s">
        <v>142</v>
      </c>
      <c r="C781" t="s">
        <v>149</v>
      </c>
      <c r="D781" t="s">
        <v>143</v>
      </c>
      <c r="E781">
        <v>62</v>
      </c>
      <c r="F781" t="s">
        <v>62</v>
      </c>
      <c r="G781" s="100" t="s">
        <v>187</v>
      </c>
      <c r="H781" t="s">
        <v>145</v>
      </c>
      <c r="I781">
        <v>1040</v>
      </c>
      <c r="J781">
        <f t="shared" si="15"/>
        <v>1040</v>
      </c>
    </row>
    <row r="782" spans="1:10">
      <c r="A782" t="s">
        <v>152</v>
      </c>
      <c r="B782" t="s">
        <v>142</v>
      </c>
      <c r="C782" t="s">
        <v>149</v>
      </c>
      <c r="D782" t="s">
        <v>143</v>
      </c>
      <c r="E782">
        <v>62</v>
      </c>
      <c r="F782" t="s">
        <v>62</v>
      </c>
      <c r="G782" s="100">
        <v>10</v>
      </c>
      <c r="H782" t="s">
        <v>145</v>
      </c>
      <c r="I782">
        <v>1127</v>
      </c>
      <c r="J782">
        <f t="shared" si="15"/>
        <v>1127</v>
      </c>
    </row>
    <row r="783" spans="1:10">
      <c r="A783" t="s">
        <v>152</v>
      </c>
      <c r="B783" t="s">
        <v>142</v>
      </c>
      <c r="C783" t="s">
        <v>149</v>
      </c>
      <c r="D783" t="s">
        <v>143</v>
      </c>
      <c r="E783">
        <v>62</v>
      </c>
      <c r="F783" t="s">
        <v>62</v>
      </c>
      <c r="G783" s="100">
        <v>11</v>
      </c>
      <c r="H783" t="s">
        <v>145</v>
      </c>
      <c r="I783">
        <v>1162</v>
      </c>
      <c r="J783">
        <f t="shared" si="15"/>
        <v>1162</v>
      </c>
    </row>
    <row r="784" spans="1:10">
      <c r="A784" t="s">
        <v>152</v>
      </c>
      <c r="B784" t="s">
        <v>142</v>
      </c>
      <c r="C784" t="s">
        <v>149</v>
      </c>
      <c r="D784" t="s">
        <v>143</v>
      </c>
      <c r="E784">
        <v>62</v>
      </c>
      <c r="F784" t="s">
        <v>62</v>
      </c>
      <c r="G784" s="100">
        <v>12</v>
      </c>
      <c r="H784" t="s">
        <v>145</v>
      </c>
      <c r="I784">
        <v>1334</v>
      </c>
      <c r="J784">
        <f t="shared" si="15"/>
        <v>1334</v>
      </c>
    </row>
    <row r="785" spans="1:10">
      <c r="A785" t="s">
        <v>152</v>
      </c>
      <c r="B785" t="s">
        <v>142</v>
      </c>
      <c r="C785" t="s">
        <v>149</v>
      </c>
      <c r="D785" t="s">
        <v>143</v>
      </c>
      <c r="E785">
        <v>63</v>
      </c>
      <c r="F785" t="s">
        <v>63</v>
      </c>
      <c r="G785" s="100" t="s">
        <v>186</v>
      </c>
      <c r="H785" t="s">
        <v>145</v>
      </c>
      <c r="I785">
        <v>606</v>
      </c>
      <c r="J785">
        <f t="shared" si="15"/>
        <v>606</v>
      </c>
    </row>
    <row r="786" spans="1:10">
      <c r="A786" t="s">
        <v>152</v>
      </c>
      <c r="B786" t="s">
        <v>142</v>
      </c>
      <c r="C786" t="s">
        <v>149</v>
      </c>
      <c r="D786" t="s">
        <v>143</v>
      </c>
      <c r="E786">
        <v>63</v>
      </c>
      <c r="F786" t="s">
        <v>63</v>
      </c>
      <c r="G786" s="100" t="s">
        <v>187</v>
      </c>
      <c r="H786" t="s">
        <v>145</v>
      </c>
      <c r="I786">
        <v>613</v>
      </c>
      <c r="J786">
        <f t="shared" si="15"/>
        <v>613</v>
      </c>
    </row>
    <row r="787" spans="1:10">
      <c r="A787" t="s">
        <v>152</v>
      </c>
      <c r="B787" t="s">
        <v>142</v>
      </c>
      <c r="C787" t="s">
        <v>149</v>
      </c>
      <c r="D787" t="s">
        <v>143</v>
      </c>
      <c r="E787">
        <v>63</v>
      </c>
      <c r="F787" t="s">
        <v>63</v>
      </c>
      <c r="G787" s="100">
        <v>10</v>
      </c>
      <c r="H787" t="s">
        <v>145</v>
      </c>
      <c r="I787">
        <v>677</v>
      </c>
      <c r="J787">
        <f t="shared" ref="J787:J850" si="16">IF(I787="Msk",8,I787)</f>
        <v>677</v>
      </c>
    </row>
    <row r="788" spans="1:10">
      <c r="A788" t="s">
        <v>152</v>
      </c>
      <c r="B788" t="s">
        <v>142</v>
      </c>
      <c r="C788" t="s">
        <v>149</v>
      </c>
      <c r="D788" t="s">
        <v>143</v>
      </c>
      <c r="E788">
        <v>63</v>
      </c>
      <c r="F788" t="s">
        <v>63</v>
      </c>
      <c r="G788" s="100">
        <v>11</v>
      </c>
      <c r="H788" t="s">
        <v>145</v>
      </c>
      <c r="I788">
        <v>735</v>
      </c>
      <c r="J788">
        <f t="shared" si="16"/>
        <v>735</v>
      </c>
    </row>
    <row r="789" spans="1:10">
      <c r="A789" t="s">
        <v>152</v>
      </c>
      <c r="B789" t="s">
        <v>142</v>
      </c>
      <c r="C789" t="s">
        <v>149</v>
      </c>
      <c r="D789" t="s">
        <v>143</v>
      </c>
      <c r="E789">
        <v>63</v>
      </c>
      <c r="F789" t="s">
        <v>63</v>
      </c>
      <c r="G789" s="100">
        <v>12</v>
      </c>
      <c r="H789" t="s">
        <v>145</v>
      </c>
      <c r="I789">
        <v>1525</v>
      </c>
      <c r="J789">
        <f t="shared" si="16"/>
        <v>1525</v>
      </c>
    </row>
    <row r="790" spans="1:10">
      <c r="A790" t="s">
        <v>152</v>
      </c>
      <c r="B790" t="s">
        <v>142</v>
      </c>
      <c r="C790" t="s">
        <v>149</v>
      </c>
      <c r="D790" t="s">
        <v>143</v>
      </c>
      <c r="E790">
        <v>64</v>
      </c>
      <c r="F790" t="s">
        <v>64</v>
      </c>
      <c r="G790" s="100" t="s">
        <v>186</v>
      </c>
      <c r="H790" t="s">
        <v>145</v>
      </c>
      <c r="I790">
        <v>113</v>
      </c>
      <c r="J790">
        <f t="shared" si="16"/>
        <v>113</v>
      </c>
    </row>
    <row r="791" spans="1:10">
      <c r="A791" t="s">
        <v>152</v>
      </c>
      <c r="B791" t="s">
        <v>142</v>
      </c>
      <c r="C791" t="s">
        <v>149</v>
      </c>
      <c r="D791" t="s">
        <v>143</v>
      </c>
      <c r="E791">
        <v>64</v>
      </c>
      <c r="F791" t="s">
        <v>64</v>
      </c>
      <c r="G791" s="100" t="s">
        <v>187</v>
      </c>
      <c r="H791" t="s">
        <v>145</v>
      </c>
      <c r="I791">
        <v>110</v>
      </c>
      <c r="J791">
        <f t="shared" si="16"/>
        <v>110</v>
      </c>
    </row>
    <row r="792" spans="1:10">
      <c r="A792" t="s">
        <v>152</v>
      </c>
      <c r="B792" t="s">
        <v>142</v>
      </c>
      <c r="C792" t="s">
        <v>149</v>
      </c>
      <c r="D792" t="s">
        <v>143</v>
      </c>
      <c r="E792">
        <v>64</v>
      </c>
      <c r="F792" t="s">
        <v>64</v>
      </c>
      <c r="G792" s="100">
        <v>10</v>
      </c>
      <c r="H792" t="s">
        <v>145</v>
      </c>
      <c r="I792">
        <v>146</v>
      </c>
      <c r="J792">
        <f t="shared" si="16"/>
        <v>146</v>
      </c>
    </row>
    <row r="793" spans="1:10">
      <c r="A793" t="s">
        <v>152</v>
      </c>
      <c r="B793" t="s">
        <v>142</v>
      </c>
      <c r="C793" t="s">
        <v>149</v>
      </c>
      <c r="D793" t="s">
        <v>143</v>
      </c>
      <c r="E793">
        <v>64</v>
      </c>
      <c r="F793" t="s">
        <v>64</v>
      </c>
      <c r="G793" s="100">
        <v>11</v>
      </c>
      <c r="H793" t="s">
        <v>145</v>
      </c>
      <c r="I793">
        <v>137</v>
      </c>
      <c r="J793">
        <f t="shared" si="16"/>
        <v>137</v>
      </c>
    </row>
    <row r="794" spans="1:10">
      <c r="A794" t="s">
        <v>152</v>
      </c>
      <c r="B794" t="s">
        <v>142</v>
      </c>
      <c r="C794" t="s">
        <v>149</v>
      </c>
      <c r="D794" t="s">
        <v>143</v>
      </c>
      <c r="E794">
        <v>64</v>
      </c>
      <c r="F794" t="s">
        <v>64</v>
      </c>
      <c r="G794" s="100">
        <v>12</v>
      </c>
      <c r="H794" t="s">
        <v>145</v>
      </c>
      <c r="I794">
        <v>207</v>
      </c>
      <c r="J794">
        <f t="shared" si="16"/>
        <v>207</v>
      </c>
    </row>
    <row r="795" spans="1:10">
      <c r="A795" t="s">
        <v>152</v>
      </c>
      <c r="B795" t="s">
        <v>142</v>
      </c>
      <c r="C795" t="s">
        <v>149</v>
      </c>
      <c r="D795" t="s">
        <v>143</v>
      </c>
      <c r="E795">
        <v>67</v>
      </c>
      <c r="F795" t="s">
        <v>65</v>
      </c>
      <c r="G795" s="100" t="s">
        <v>186</v>
      </c>
      <c r="H795" t="s">
        <v>145</v>
      </c>
      <c r="I795">
        <v>423</v>
      </c>
      <c r="J795">
        <f t="shared" si="16"/>
        <v>423</v>
      </c>
    </row>
    <row r="796" spans="1:10">
      <c r="A796" t="s">
        <v>152</v>
      </c>
      <c r="B796" t="s">
        <v>142</v>
      </c>
      <c r="C796" t="s">
        <v>149</v>
      </c>
      <c r="D796" t="s">
        <v>143</v>
      </c>
      <c r="E796">
        <v>67</v>
      </c>
      <c r="F796" t="s">
        <v>65</v>
      </c>
      <c r="G796" s="100" t="s">
        <v>187</v>
      </c>
      <c r="H796" t="s">
        <v>145</v>
      </c>
      <c r="I796">
        <v>514</v>
      </c>
      <c r="J796">
        <f t="shared" si="16"/>
        <v>514</v>
      </c>
    </row>
    <row r="797" spans="1:10">
      <c r="A797" t="s">
        <v>152</v>
      </c>
      <c r="B797" t="s">
        <v>142</v>
      </c>
      <c r="C797" t="s">
        <v>149</v>
      </c>
      <c r="D797" t="s">
        <v>143</v>
      </c>
      <c r="E797">
        <v>67</v>
      </c>
      <c r="F797" t="s">
        <v>65</v>
      </c>
      <c r="G797" s="100">
        <v>10</v>
      </c>
      <c r="H797" t="s">
        <v>145</v>
      </c>
      <c r="I797">
        <v>540</v>
      </c>
      <c r="J797">
        <f t="shared" si="16"/>
        <v>540</v>
      </c>
    </row>
    <row r="798" spans="1:10">
      <c r="A798" t="s">
        <v>152</v>
      </c>
      <c r="B798" t="s">
        <v>142</v>
      </c>
      <c r="C798" t="s">
        <v>149</v>
      </c>
      <c r="D798" t="s">
        <v>143</v>
      </c>
      <c r="E798">
        <v>67</v>
      </c>
      <c r="F798" t="s">
        <v>65</v>
      </c>
      <c r="G798" s="100">
        <v>11</v>
      </c>
      <c r="H798" t="s">
        <v>145</v>
      </c>
      <c r="I798">
        <v>563</v>
      </c>
      <c r="J798">
        <f t="shared" si="16"/>
        <v>563</v>
      </c>
    </row>
    <row r="799" spans="1:10">
      <c r="A799" t="s">
        <v>152</v>
      </c>
      <c r="B799" t="s">
        <v>142</v>
      </c>
      <c r="C799" t="s">
        <v>149</v>
      </c>
      <c r="D799" t="s">
        <v>143</v>
      </c>
      <c r="E799">
        <v>67</v>
      </c>
      <c r="F799" t="s">
        <v>65</v>
      </c>
      <c r="G799" s="100">
        <v>12</v>
      </c>
      <c r="H799" t="s">
        <v>145</v>
      </c>
      <c r="I799">
        <v>634</v>
      </c>
      <c r="J799">
        <f t="shared" si="16"/>
        <v>634</v>
      </c>
    </row>
    <row r="800" spans="1:10">
      <c r="A800" t="s">
        <v>152</v>
      </c>
      <c r="B800" t="s">
        <v>142</v>
      </c>
      <c r="C800" t="s">
        <v>149</v>
      </c>
      <c r="D800" t="s">
        <v>143</v>
      </c>
      <c r="E800">
        <v>68</v>
      </c>
      <c r="F800" t="s">
        <v>66</v>
      </c>
      <c r="G800" s="100" t="s">
        <v>186</v>
      </c>
      <c r="H800" t="s">
        <v>145</v>
      </c>
      <c r="I800">
        <v>1241</v>
      </c>
      <c r="J800">
        <f t="shared" si="16"/>
        <v>1241</v>
      </c>
    </row>
    <row r="801" spans="1:10">
      <c r="A801" t="s">
        <v>152</v>
      </c>
      <c r="B801" t="s">
        <v>142</v>
      </c>
      <c r="C801" t="s">
        <v>149</v>
      </c>
      <c r="D801" t="s">
        <v>143</v>
      </c>
      <c r="E801">
        <v>68</v>
      </c>
      <c r="F801" t="s">
        <v>66</v>
      </c>
      <c r="G801" s="100" t="s">
        <v>187</v>
      </c>
      <c r="H801" t="s">
        <v>145</v>
      </c>
      <c r="I801">
        <v>1260</v>
      </c>
      <c r="J801">
        <f t="shared" si="16"/>
        <v>1260</v>
      </c>
    </row>
    <row r="802" spans="1:10">
      <c r="A802" t="s">
        <v>152</v>
      </c>
      <c r="B802" t="s">
        <v>142</v>
      </c>
      <c r="C802" t="s">
        <v>149</v>
      </c>
      <c r="D802" t="s">
        <v>143</v>
      </c>
      <c r="E802">
        <v>68</v>
      </c>
      <c r="F802" t="s">
        <v>66</v>
      </c>
      <c r="G802" s="100">
        <v>10</v>
      </c>
      <c r="H802" t="s">
        <v>145</v>
      </c>
      <c r="I802">
        <v>1341</v>
      </c>
      <c r="J802">
        <f t="shared" si="16"/>
        <v>1341</v>
      </c>
    </row>
    <row r="803" spans="1:10">
      <c r="A803" t="s">
        <v>152</v>
      </c>
      <c r="B803" t="s">
        <v>142</v>
      </c>
      <c r="C803" t="s">
        <v>149</v>
      </c>
      <c r="D803" t="s">
        <v>143</v>
      </c>
      <c r="E803">
        <v>68</v>
      </c>
      <c r="F803" t="s">
        <v>66</v>
      </c>
      <c r="G803" s="100">
        <v>11</v>
      </c>
      <c r="H803" t="s">
        <v>145</v>
      </c>
      <c r="I803">
        <v>1403</v>
      </c>
      <c r="J803">
        <f t="shared" si="16"/>
        <v>1403</v>
      </c>
    </row>
    <row r="804" spans="1:10">
      <c r="A804" t="s">
        <v>152</v>
      </c>
      <c r="B804" t="s">
        <v>142</v>
      </c>
      <c r="C804" t="s">
        <v>149</v>
      </c>
      <c r="D804" t="s">
        <v>143</v>
      </c>
      <c r="E804">
        <v>68</v>
      </c>
      <c r="F804" t="s">
        <v>66</v>
      </c>
      <c r="G804" s="100">
        <v>12</v>
      </c>
      <c r="H804" t="s">
        <v>145</v>
      </c>
      <c r="I804">
        <v>1521</v>
      </c>
      <c r="J804">
        <f t="shared" si="16"/>
        <v>1521</v>
      </c>
    </row>
    <row r="805" spans="1:10">
      <c r="A805" t="s">
        <v>152</v>
      </c>
      <c r="B805" t="s">
        <v>142</v>
      </c>
      <c r="C805" t="s">
        <v>149</v>
      </c>
      <c r="D805" t="s">
        <v>143</v>
      </c>
      <c r="E805">
        <v>69</v>
      </c>
      <c r="F805" t="s">
        <v>67</v>
      </c>
      <c r="G805" s="100" t="s">
        <v>186</v>
      </c>
      <c r="H805" t="s">
        <v>145</v>
      </c>
      <c r="I805">
        <v>365</v>
      </c>
      <c r="J805">
        <f t="shared" si="16"/>
        <v>365</v>
      </c>
    </row>
    <row r="806" spans="1:10">
      <c r="A806" t="s">
        <v>152</v>
      </c>
      <c r="B806" t="s">
        <v>142</v>
      </c>
      <c r="C806" t="s">
        <v>149</v>
      </c>
      <c r="D806" t="s">
        <v>143</v>
      </c>
      <c r="E806">
        <v>69</v>
      </c>
      <c r="F806" t="s">
        <v>67</v>
      </c>
      <c r="G806" s="100" t="s">
        <v>187</v>
      </c>
      <c r="H806" t="s">
        <v>145</v>
      </c>
      <c r="I806">
        <v>346</v>
      </c>
      <c r="J806">
        <f t="shared" si="16"/>
        <v>346</v>
      </c>
    </row>
    <row r="807" spans="1:10">
      <c r="A807" t="s">
        <v>152</v>
      </c>
      <c r="B807" t="s">
        <v>142</v>
      </c>
      <c r="C807" t="s">
        <v>149</v>
      </c>
      <c r="D807" t="s">
        <v>143</v>
      </c>
      <c r="E807">
        <v>69</v>
      </c>
      <c r="F807" t="s">
        <v>67</v>
      </c>
      <c r="G807" s="100">
        <v>10</v>
      </c>
      <c r="H807" t="s">
        <v>145</v>
      </c>
      <c r="I807">
        <v>304</v>
      </c>
      <c r="J807">
        <f t="shared" si="16"/>
        <v>304</v>
      </c>
    </row>
    <row r="808" spans="1:10">
      <c r="A808" t="s">
        <v>152</v>
      </c>
      <c r="B808" t="s">
        <v>142</v>
      </c>
      <c r="C808" t="s">
        <v>149</v>
      </c>
      <c r="D808" t="s">
        <v>143</v>
      </c>
      <c r="E808">
        <v>69</v>
      </c>
      <c r="F808" t="s">
        <v>67</v>
      </c>
      <c r="G808" s="100">
        <v>11</v>
      </c>
      <c r="H808" t="s">
        <v>145</v>
      </c>
      <c r="I808">
        <v>352</v>
      </c>
      <c r="J808">
        <f t="shared" si="16"/>
        <v>352</v>
      </c>
    </row>
    <row r="809" spans="1:10">
      <c r="A809" t="s">
        <v>152</v>
      </c>
      <c r="B809" t="s">
        <v>142</v>
      </c>
      <c r="C809" t="s">
        <v>149</v>
      </c>
      <c r="D809" t="s">
        <v>143</v>
      </c>
      <c r="E809">
        <v>69</v>
      </c>
      <c r="F809" t="s">
        <v>67</v>
      </c>
      <c r="G809" s="100">
        <v>12</v>
      </c>
      <c r="H809" t="s">
        <v>145</v>
      </c>
      <c r="I809">
        <v>576</v>
      </c>
      <c r="J809">
        <f t="shared" si="16"/>
        <v>576</v>
      </c>
    </row>
    <row r="810" spans="1:10">
      <c r="A810" t="s">
        <v>152</v>
      </c>
      <c r="B810" t="s">
        <v>142</v>
      </c>
      <c r="C810" t="s">
        <v>149</v>
      </c>
      <c r="D810" t="s">
        <v>143</v>
      </c>
      <c r="E810">
        <v>70</v>
      </c>
      <c r="F810" t="s">
        <v>151</v>
      </c>
      <c r="G810" s="100" t="s">
        <v>186</v>
      </c>
      <c r="H810" t="s">
        <v>145</v>
      </c>
      <c r="I810">
        <v>328</v>
      </c>
      <c r="J810">
        <f t="shared" si="16"/>
        <v>328</v>
      </c>
    </row>
    <row r="811" spans="1:10">
      <c r="A811" t="s">
        <v>152</v>
      </c>
      <c r="B811" t="s">
        <v>142</v>
      </c>
      <c r="C811" t="s">
        <v>149</v>
      </c>
      <c r="D811" t="s">
        <v>143</v>
      </c>
      <c r="E811">
        <v>70</v>
      </c>
      <c r="F811" t="s">
        <v>151</v>
      </c>
      <c r="G811" s="100" t="s">
        <v>187</v>
      </c>
      <c r="H811" t="s">
        <v>145</v>
      </c>
      <c r="I811">
        <v>354</v>
      </c>
      <c r="J811">
        <f t="shared" si="16"/>
        <v>354</v>
      </c>
    </row>
    <row r="812" spans="1:10">
      <c r="A812" t="s">
        <v>152</v>
      </c>
      <c r="B812" t="s">
        <v>142</v>
      </c>
      <c r="C812" t="s">
        <v>149</v>
      </c>
      <c r="D812" t="s">
        <v>143</v>
      </c>
      <c r="E812">
        <v>70</v>
      </c>
      <c r="F812" t="s">
        <v>151</v>
      </c>
      <c r="G812" s="100">
        <v>10</v>
      </c>
      <c r="H812" t="s">
        <v>145</v>
      </c>
      <c r="I812">
        <v>325</v>
      </c>
      <c r="J812">
        <f t="shared" si="16"/>
        <v>325</v>
      </c>
    </row>
    <row r="813" spans="1:10">
      <c r="A813" t="s">
        <v>152</v>
      </c>
      <c r="B813" t="s">
        <v>142</v>
      </c>
      <c r="C813" t="s">
        <v>149</v>
      </c>
      <c r="D813" t="s">
        <v>143</v>
      </c>
      <c r="E813">
        <v>70</v>
      </c>
      <c r="F813" t="s">
        <v>151</v>
      </c>
      <c r="G813" s="100">
        <v>11</v>
      </c>
      <c r="H813" t="s">
        <v>145</v>
      </c>
      <c r="I813">
        <v>351</v>
      </c>
      <c r="J813">
        <f t="shared" si="16"/>
        <v>351</v>
      </c>
    </row>
    <row r="814" spans="1:10">
      <c r="A814" t="s">
        <v>152</v>
      </c>
      <c r="B814" t="s">
        <v>142</v>
      </c>
      <c r="C814" t="s">
        <v>149</v>
      </c>
      <c r="D814" t="s">
        <v>143</v>
      </c>
      <c r="E814">
        <v>70</v>
      </c>
      <c r="F814" t="s">
        <v>151</v>
      </c>
      <c r="G814" s="100">
        <v>12</v>
      </c>
      <c r="H814" t="s">
        <v>145</v>
      </c>
      <c r="I814">
        <v>390</v>
      </c>
      <c r="J814">
        <f t="shared" si="16"/>
        <v>390</v>
      </c>
    </row>
    <row r="815" spans="1:10">
      <c r="A815" t="s">
        <v>152</v>
      </c>
      <c r="B815" t="s">
        <v>142</v>
      </c>
      <c r="C815" t="s">
        <v>149</v>
      </c>
      <c r="D815" t="s">
        <v>143</v>
      </c>
      <c r="E815">
        <v>71</v>
      </c>
      <c r="F815" t="s">
        <v>69</v>
      </c>
      <c r="G815" s="100" t="s">
        <v>186</v>
      </c>
      <c r="H815" t="s">
        <v>145</v>
      </c>
      <c r="I815">
        <v>818</v>
      </c>
      <c r="J815">
        <f t="shared" si="16"/>
        <v>818</v>
      </c>
    </row>
    <row r="816" spans="1:10">
      <c r="A816" t="s">
        <v>152</v>
      </c>
      <c r="B816" t="s">
        <v>142</v>
      </c>
      <c r="C816" t="s">
        <v>149</v>
      </c>
      <c r="D816" t="s">
        <v>143</v>
      </c>
      <c r="E816">
        <v>71</v>
      </c>
      <c r="F816" t="s">
        <v>69</v>
      </c>
      <c r="G816" s="100" t="s">
        <v>187</v>
      </c>
      <c r="H816" t="s">
        <v>145</v>
      </c>
      <c r="I816">
        <v>828</v>
      </c>
      <c r="J816">
        <f t="shared" si="16"/>
        <v>828</v>
      </c>
    </row>
    <row r="817" spans="1:10">
      <c r="A817" t="s">
        <v>152</v>
      </c>
      <c r="B817" t="s">
        <v>142</v>
      </c>
      <c r="C817" t="s">
        <v>149</v>
      </c>
      <c r="D817" t="s">
        <v>143</v>
      </c>
      <c r="E817">
        <v>71</v>
      </c>
      <c r="F817" t="s">
        <v>69</v>
      </c>
      <c r="G817" s="100">
        <v>10</v>
      </c>
      <c r="H817" t="s">
        <v>145</v>
      </c>
      <c r="I817">
        <v>895</v>
      </c>
      <c r="J817">
        <f t="shared" si="16"/>
        <v>895</v>
      </c>
    </row>
    <row r="818" spans="1:10">
      <c r="A818" t="s">
        <v>152</v>
      </c>
      <c r="B818" t="s">
        <v>142</v>
      </c>
      <c r="C818" t="s">
        <v>149</v>
      </c>
      <c r="D818" t="s">
        <v>143</v>
      </c>
      <c r="E818">
        <v>71</v>
      </c>
      <c r="F818" t="s">
        <v>69</v>
      </c>
      <c r="G818" s="100">
        <v>11</v>
      </c>
      <c r="H818" t="s">
        <v>145</v>
      </c>
      <c r="I818">
        <v>1184</v>
      </c>
      <c r="J818">
        <f t="shared" si="16"/>
        <v>1184</v>
      </c>
    </row>
    <row r="819" spans="1:10">
      <c r="A819" t="s">
        <v>152</v>
      </c>
      <c r="B819" t="s">
        <v>142</v>
      </c>
      <c r="C819" t="s">
        <v>149</v>
      </c>
      <c r="D819" t="s">
        <v>143</v>
      </c>
      <c r="E819">
        <v>71</v>
      </c>
      <c r="F819" t="s">
        <v>69</v>
      </c>
      <c r="G819" s="100">
        <v>12</v>
      </c>
      <c r="H819" t="s">
        <v>145</v>
      </c>
      <c r="I819">
        <v>1245</v>
      </c>
      <c r="J819">
        <f t="shared" si="16"/>
        <v>1245</v>
      </c>
    </row>
    <row r="820" spans="1:10">
      <c r="A820" t="s">
        <v>152</v>
      </c>
      <c r="B820" t="s">
        <v>142</v>
      </c>
      <c r="C820" t="s">
        <v>149</v>
      </c>
      <c r="D820" t="s">
        <v>143</v>
      </c>
      <c r="E820">
        <v>72</v>
      </c>
      <c r="F820" t="s">
        <v>70</v>
      </c>
      <c r="G820" s="100" t="s">
        <v>186</v>
      </c>
      <c r="H820" t="s">
        <v>145</v>
      </c>
      <c r="I820">
        <v>413</v>
      </c>
      <c r="J820">
        <f t="shared" si="16"/>
        <v>413</v>
      </c>
    </row>
    <row r="821" spans="1:10">
      <c r="A821" t="s">
        <v>152</v>
      </c>
      <c r="B821" t="s">
        <v>142</v>
      </c>
      <c r="C821" t="s">
        <v>149</v>
      </c>
      <c r="D821" t="s">
        <v>143</v>
      </c>
      <c r="E821">
        <v>72</v>
      </c>
      <c r="F821" t="s">
        <v>70</v>
      </c>
      <c r="G821" s="100" t="s">
        <v>187</v>
      </c>
      <c r="H821" t="s">
        <v>145</v>
      </c>
      <c r="I821">
        <v>455</v>
      </c>
      <c r="J821">
        <f t="shared" si="16"/>
        <v>455</v>
      </c>
    </row>
    <row r="822" spans="1:10">
      <c r="A822" t="s">
        <v>152</v>
      </c>
      <c r="B822" t="s">
        <v>142</v>
      </c>
      <c r="C822" t="s">
        <v>149</v>
      </c>
      <c r="D822" t="s">
        <v>143</v>
      </c>
      <c r="E822">
        <v>72</v>
      </c>
      <c r="F822" t="s">
        <v>70</v>
      </c>
      <c r="G822" s="100">
        <v>10</v>
      </c>
      <c r="H822" t="s">
        <v>145</v>
      </c>
      <c r="I822">
        <v>445</v>
      </c>
      <c r="J822">
        <f t="shared" si="16"/>
        <v>445</v>
      </c>
    </row>
    <row r="823" spans="1:10">
      <c r="A823" t="s">
        <v>152</v>
      </c>
      <c r="B823" t="s">
        <v>142</v>
      </c>
      <c r="C823" t="s">
        <v>149</v>
      </c>
      <c r="D823" t="s">
        <v>143</v>
      </c>
      <c r="E823">
        <v>72</v>
      </c>
      <c r="F823" t="s">
        <v>70</v>
      </c>
      <c r="G823" s="100">
        <v>11</v>
      </c>
      <c r="H823" t="s">
        <v>145</v>
      </c>
      <c r="I823">
        <v>485</v>
      </c>
      <c r="J823">
        <f t="shared" si="16"/>
        <v>485</v>
      </c>
    </row>
    <row r="824" spans="1:10">
      <c r="A824" t="s">
        <v>152</v>
      </c>
      <c r="B824" t="s">
        <v>142</v>
      </c>
      <c r="C824" t="s">
        <v>149</v>
      </c>
      <c r="D824" t="s">
        <v>143</v>
      </c>
      <c r="E824">
        <v>72</v>
      </c>
      <c r="F824" t="s">
        <v>70</v>
      </c>
      <c r="G824" s="100">
        <v>12</v>
      </c>
      <c r="H824" t="s">
        <v>145</v>
      </c>
      <c r="I824">
        <v>537</v>
      </c>
      <c r="J824">
        <f t="shared" si="16"/>
        <v>537</v>
      </c>
    </row>
    <row r="825" spans="1:10">
      <c r="A825" t="s">
        <v>152</v>
      </c>
      <c r="B825" t="s">
        <v>142</v>
      </c>
      <c r="C825" t="s">
        <v>149</v>
      </c>
      <c r="D825" t="s">
        <v>143</v>
      </c>
      <c r="E825">
        <v>73</v>
      </c>
      <c r="F825" t="s">
        <v>190</v>
      </c>
      <c r="G825" s="100" t="s">
        <v>186</v>
      </c>
      <c r="H825" t="s">
        <v>145</v>
      </c>
      <c r="I825">
        <v>1283</v>
      </c>
      <c r="J825">
        <f t="shared" si="16"/>
        <v>1283</v>
      </c>
    </row>
    <row r="826" spans="1:10">
      <c r="A826" t="s">
        <v>152</v>
      </c>
      <c r="B826" t="s">
        <v>142</v>
      </c>
      <c r="C826" t="s">
        <v>149</v>
      </c>
      <c r="D826" t="s">
        <v>143</v>
      </c>
      <c r="E826">
        <v>73</v>
      </c>
      <c r="F826" t="s">
        <v>190</v>
      </c>
      <c r="G826" s="100" t="s">
        <v>187</v>
      </c>
      <c r="H826" t="s">
        <v>145</v>
      </c>
      <c r="I826">
        <v>1317</v>
      </c>
      <c r="J826">
        <f t="shared" si="16"/>
        <v>1317</v>
      </c>
    </row>
    <row r="827" spans="1:10">
      <c r="A827" t="s">
        <v>152</v>
      </c>
      <c r="B827" t="s">
        <v>142</v>
      </c>
      <c r="C827" t="s">
        <v>149</v>
      </c>
      <c r="D827" t="s">
        <v>143</v>
      </c>
      <c r="E827">
        <v>73</v>
      </c>
      <c r="F827" t="s">
        <v>190</v>
      </c>
      <c r="G827" s="100">
        <v>10</v>
      </c>
      <c r="H827" t="s">
        <v>145</v>
      </c>
      <c r="I827">
        <v>1253</v>
      </c>
      <c r="J827">
        <f t="shared" si="16"/>
        <v>1253</v>
      </c>
    </row>
    <row r="828" spans="1:10">
      <c r="A828" t="s">
        <v>152</v>
      </c>
      <c r="B828" t="s">
        <v>142</v>
      </c>
      <c r="C828" t="s">
        <v>149</v>
      </c>
      <c r="D828" t="s">
        <v>143</v>
      </c>
      <c r="E828">
        <v>73</v>
      </c>
      <c r="F828" t="s">
        <v>190</v>
      </c>
      <c r="G828" s="100">
        <v>11</v>
      </c>
      <c r="H828" t="s">
        <v>145</v>
      </c>
      <c r="I828">
        <v>1355</v>
      </c>
      <c r="J828">
        <f t="shared" si="16"/>
        <v>1355</v>
      </c>
    </row>
    <row r="829" spans="1:10">
      <c r="A829" t="s">
        <v>152</v>
      </c>
      <c r="B829" t="s">
        <v>142</v>
      </c>
      <c r="C829" t="s">
        <v>149</v>
      </c>
      <c r="D829" t="s">
        <v>143</v>
      </c>
      <c r="E829">
        <v>73</v>
      </c>
      <c r="F829" t="s">
        <v>190</v>
      </c>
      <c r="G829" s="100">
        <v>12</v>
      </c>
      <c r="H829" t="s">
        <v>145</v>
      </c>
      <c r="I829">
        <v>1740</v>
      </c>
      <c r="J829">
        <f t="shared" si="16"/>
        <v>1740</v>
      </c>
    </row>
    <row r="830" spans="1:10">
      <c r="A830" t="s">
        <v>152</v>
      </c>
      <c r="B830" t="s">
        <v>142</v>
      </c>
      <c r="C830" t="s">
        <v>149</v>
      </c>
      <c r="D830" t="s">
        <v>143</v>
      </c>
      <c r="E830">
        <v>74</v>
      </c>
      <c r="F830" t="s">
        <v>72</v>
      </c>
      <c r="G830" s="100" t="s">
        <v>186</v>
      </c>
      <c r="H830" t="s">
        <v>145</v>
      </c>
      <c r="I830">
        <v>87</v>
      </c>
      <c r="J830">
        <f t="shared" si="16"/>
        <v>87</v>
      </c>
    </row>
    <row r="831" spans="1:10">
      <c r="A831" t="s">
        <v>152</v>
      </c>
      <c r="B831" t="s">
        <v>142</v>
      </c>
      <c r="C831" t="s">
        <v>149</v>
      </c>
      <c r="D831" t="s">
        <v>143</v>
      </c>
      <c r="E831">
        <v>74</v>
      </c>
      <c r="F831" t="s">
        <v>72</v>
      </c>
      <c r="G831" s="100" t="s">
        <v>187</v>
      </c>
      <c r="H831" t="s">
        <v>145</v>
      </c>
      <c r="I831">
        <v>83</v>
      </c>
      <c r="J831">
        <f t="shared" si="16"/>
        <v>83</v>
      </c>
    </row>
    <row r="832" spans="1:10">
      <c r="A832" t="s">
        <v>152</v>
      </c>
      <c r="B832" t="s">
        <v>142</v>
      </c>
      <c r="C832" t="s">
        <v>149</v>
      </c>
      <c r="D832" t="s">
        <v>143</v>
      </c>
      <c r="E832">
        <v>74</v>
      </c>
      <c r="F832" t="s">
        <v>72</v>
      </c>
      <c r="G832" s="100">
        <v>10</v>
      </c>
      <c r="H832" t="s">
        <v>145</v>
      </c>
      <c r="I832">
        <v>84</v>
      </c>
      <c r="J832">
        <f t="shared" si="16"/>
        <v>84</v>
      </c>
    </row>
    <row r="833" spans="1:10">
      <c r="A833" t="s">
        <v>152</v>
      </c>
      <c r="B833" t="s">
        <v>142</v>
      </c>
      <c r="C833" t="s">
        <v>149</v>
      </c>
      <c r="D833" t="s">
        <v>143</v>
      </c>
      <c r="E833">
        <v>74</v>
      </c>
      <c r="F833" t="s">
        <v>72</v>
      </c>
      <c r="G833" s="100">
        <v>11</v>
      </c>
      <c r="H833" t="s">
        <v>145</v>
      </c>
      <c r="I833">
        <v>83</v>
      </c>
      <c r="J833">
        <f t="shared" si="16"/>
        <v>83</v>
      </c>
    </row>
    <row r="834" spans="1:10">
      <c r="A834" t="s">
        <v>152</v>
      </c>
      <c r="B834" t="s">
        <v>142</v>
      </c>
      <c r="C834" t="s">
        <v>149</v>
      </c>
      <c r="D834" t="s">
        <v>143</v>
      </c>
      <c r="E834">
        <v>74</v>
      </c>
      <c r="F834" t="s">
        <v>72</v>
      </c>
      <c r="G834" s="100">
        <v>12</v>
      </c>
      <c r="H834" t="s">
        <v>145</v>
      </c>
      <c r="I834">
        <v>87</v>
      </c>
      <c r="J834">
        <f t="shared" si="16"/>
        <v>87</v>
      </c>
    </row>
    <row r="835" spans="1:10">
      <c r="A835" t="s">
        <v>152</v>
      </c>
      <c r="B835" t="s">
        <v>142</v>
      </c>
      <c r="C835" t="s">
        <v>149</v>
      </c>
      <c r="D835" t="s">
        <v>143</v>
      </c>
      <c r="E835">
        <v>75</v>
      </c>
      <c r="F835" t="s">
        <v>73</v>
      </c>
      <c r="G835" s="100" t="s">
        <v>186</v>
      </c>
      <c r="H835" t="s">
        <v>145</v>
      </c>
      <c r="I835">
        <v>502</v>
      </c>
      <c r="J835">
        <f t="shared" si="16"/>
        <v>502</v>
      </c>
    </row>
    <row r="836" spans="1:10">
      <c r="A836" t="s">
        <v>152</v>
      </c>
      <c r="B836" t="s">
        <v>142</v>
      </c>
      <c r="C836" t="s">
        <v>149</v>
      </c>
      <c r="D836" t="s">
        <v>143</v>
      </c>
      <c r="E836">
        <v>75</v>
      </c>
      <c r="F836" t="s">
        <v>73</v>
      </c>
      <c r="G836" s="100" t="s">
        <v>187</v>
      </c>
      <c r="H836" t="s">
        <v>145</v>
      </c>
      <c r="I836">
        <v>518</v>
      </c>
      <c r="J836">
        <f t="shared" si="16"/>
        <v>518</v>
      </c>
    </row>
    <row r="837" spans="1:10">
      <c r="A837" t="s">
        <v>152</v>
      </c>
      <c r="B837" t="s">
        <v>142</v>
      </c>
      <c r="C837" t="s">
        <v>149</v>
      </c>
      <c r="D837" t="s">
        <v>143</v>
      </c>
      <c r="E837">
        <v>75</v>
      </c>
      <c r="F837" t="s">
        <v>73</v>
      </c>
      <c r="G837" s="100">
        <v>10</v>
      </c>
      <c r="H837" t="s">
        <v>145</v>
      </c>
      <c r="I837">
        <v>538</v>
      </c>
      <c r="J837">
        <f t="shared" si="16"/>
        <v>538</v>
      </c>
    </row>
    <row r="838" spans="1:10">
      <c r="A838" t="s">
        <v>152</v>
      </c>
      <c r="B838" t="s">
        <v>142</v>
      </c>
      <c r="C838" t="s">
        <v>149</v>
      </c>
      <c r="D838" t="s">
        <v>143</v>
      </c>
      <c r="E838">
        <v>75</v>
      </c>
      <c r="F838" t="s">
        <v>73</v>
      </c>
      <c r="G838" s="100">
        <v>11</v>
      </c>
      <c r="H838" t="s">
        <v>145</v>
      </c>
      <c r="I838">
        <v>496</v>
      </c>
      <c r="J838">
        <f t="shared" si="16"/>
        <v>496</v>
      </c>
    </row>
    <row r="839" spans="1:10">
      <c r="A839" t="s">
        <v>152</v>
      </c>
      <c r="B839" t="s">
        <v>142</v>
      </c>
      <c r="C839" t="s">
        <v>149</v>
      </c>
      <c r="D839" t="s">
        <v>143</v>
      </c>
      <c r="E839">
        <v>75</v>
      </c>
      <c r="F839" t="s">
        <v>73</v>
      </c>
      <c r="G839" s="100">
        <v>12</v>
      </c>
      <c r="H839" t="s">
        <v>145</v>
      </c>
      <c r="I839">
        <v>595</v>
      </c>
      <c r="J839">
        <f t="shared" si="16"/>
        <v>595</v>
      </c>
    </row>
    <row r="840" spans="1:10">
      <c r="A840" t="s">
        <v>152</v>
      </c>
      <c r="B840" t="s">
        <v>142</v>
      </c>
      <c r="C840" t="s">
        <v>149</v>
      </c>
      <c r="D840" t="s">
        <v>143</v>
      </c>
      <c r="E840">
        <v>78</v>
      </c>
      <c r="F840" t="s">
        <v>74</v>
      </c>
      <c r="G840" s="100" t="s">
        <v>186</v>
      </c>
      <c r="H840" t="s">
        <v>145</v>
      </c>
      <c r="I840">
        <v>132</v>
      </c>
      <c r="J840">
        <f t="shared" si="16"/>
        <v>132</v>
      </c>
    </row>
    <row r="841" spans="1:10">
      <c r="A841" t="s">
        <v>152</v>
      </c>
      <c r="B841" t="s">
        <v>142</v>
      </c>
      <c r="C841" t="s">
        <v>149</v>
      </c>
      <c r="D841" t="s">
        <v>143</v>
      </c>
      <c r="E841">
        <v>78</v>
      </c>
      <c r="F841" t="s">
        <v>74</v>
      </c>
      <c r="G841" s="100" t="s">
        <v>187</v>
      </c>
      <c r="H841" t="s">
        <v>145</v>
      </c>
      <c r="I841">
        <v>130</v>
      </c>
      <c r="J841">
        <f t="shared" si="16"/>
        <v>130</v>
      </c>
    </row>
    <row r="842" spans="1:10">
      <c r="A842" t="s">
        <v>152</v>
      </c>
      <c r="B842" t="s">
        <v>142</v>
      </c>
      <c r="C842" t="s">
        <v>149</v>
      </c>
      <c r="D842" t="s">
        <v>143</v>
      </c>
      <c r="E842">
        <v>78</v>
      </c>
      <c r="F842" t="s">
        <v>74</v>
      </c>
      <c r="G842" s="100">
        <v>10</v>
      </c>
      <c r="H842" t="s">
        <v>145</v>
      </c>
      <c r="I842">
        <v>146</v>
      </c>
      <c r="J842">
        <f t="shared" si="16"/>
        <v>146</v>
      </c>
    </row>
    <row r="843" spans="1:10">
      <c r="A843" t="s">
        <v>152</v>
      </c>
      <c r="B843" t="s">
        <v>142</v>
      </c>
      <c r="C843" t="s">
        <v>149</v>
      </c>
      <c r="D843" t="s">
        <v>143</v>
      </c>
      <c r="E843">
        <v>78</v>
      </c>
      <c r="F843" t="s">
        <v>74</v>
      </c>
      <c r="G843" s="100">
        <v>11</v>
      </c>
      <c r="H843" t="s">
        <v>145</v>
      </c>
      <c r="I843">
        <v>150</v>
      </c>
      <c r="J843">
        <f t="shared" si="16"/>
        <v>150</v>
      </c>
    </row>
    <row r="844" spans="1:10">
      <c r="A844" t="s">
        <v>152</v>
      </c>
      <c r="B844" t="s">
        <v>142</v>
      </c>
      <c r="C844" t="s">
        <v>149</v>
      </c>
      <c r="D844" t="s">
        <v>143</v>
      </c>
      <c r="E844">
        <v>78</v>
      </c>
      <c r="F844" t="s">
        <v>74</v>
      </c>
      <c r="G844" s="100">
        <v>12</v>
      </c>
      <c r="H844" t="s">
        <v>145</v>
      </c>
      <c r="I844">
        <v>143</v>
      </c>
      <c r="J844">
        <f t="shared" si="16"/>
        <v>143</v>
      </c>
    </row>
    <row r="845" spans="1:10">
      <c r="A845" t="s">
        <v>152</v>
      </c>
      <c r="B845" t="s">
        <v>142</v>
      </c>
      <c r="C845" t="s">
        <v>149</v>
      </c>
      <c r="D845" t="s">
        <v>143</v>
      </c>
      <c r="E845">
        <v>79</v>
      </c>
      <c r="F845" t="s">
        <v>75</v>
      </c>
      <c r="G845" s="100" t="s">
        <v>186</v>
      </c>
      <c r="H845" t="s">
        <v>145</v>
      </c>
      <c r="I845">
        <v>627</v>
      </c>
      <c r="J845">
        <f t="shared" si="16"/>
        <v>627</v>
      </c>
    </row>
    <row r="846" spans="1:10">
      <c r="A846" t="s">
        <v>152</v>
      </c>
      <c r="B846" t="s">
        <v>142</v>
      </c>
      <c r="C846" t="s">
        <v>149</v>
      </c>
      <c r="D846" t="s">
        <v>143</v>
      </c>
      <c r="E846">
        <v>79</v>
      </c>
      <c r="F846" t="s">
        <v>75</v>
      </c>
      <c r="G846" s="100" t="s">
        <v>187</v>
      </c>
      <c r="H846" t="s">
        <v>145</v>
      </c>
      <c r="I846">
        <v>619</v>
      </c>
      <c r="J846">
        <f t="shared" si="16"/>
        <v>619</v>
      </c>
    </row>
    <row r="847" spans="1:10">
      <c r="A847" t="s">
        <v>152</v>
      </c>
      <c r="B847" t="s">
        <v>142</v>
      </c>
      <c r="C847" t="s">
        <v>149</v>
      </c>
      <c r="D847" t="s">
        <v>143</v>
      </c>
      <c r="E847">
        <v>79</v>
      </c>
      <c r="F847" t="s">
        <v>75</v>
      </c>
      <c r="G847" s="100">
        <v>10</v>
      </c>
      <c r="H847" t="s">
        <v>145</v>
      </c>
      <c r="I847">
        <v>633</v>
      </c>
      <c r="J847">
        <f t="shared" si="16"/>
        <v>633</v>
      </c>
    </row>
    <row r="848" spans="1:10">
      <c r="A848" t="s">
        <v>152</v>
      </c>
      <c r="B848" t="s">
        <v>142</v>
      </c>
      <c r="C848" t="s">
        <v>149</v>
      </c>
      <c r="D848" t="s">
        <v>143</v>
      </c>
      <c r="E848">
        <v>79</v>
      </c>
      <c r="F848" t="s">
        <v>75</v>
      </c>
      <c r="G848" s="100">
        <v>11</v>
      </c>
      <c r="H848" t="s">
        <v>145</v>
      </c>
      <c r="I848">
        <v>619</v>
      </c>
      <c r="J848">
        <f t="shared" si="16"/>
        <v>619</v>
      </c>
    </row>
    <row r="849" spans="1:10">
      <c r="A849" t="s">
        <v>152</v>
      </c>
      <c r="B849" t="s">
        <v>142</v>
      </c>
      <c r="C849" t="s">
        <v>149</v>
      </c>
      <c r="D849" t="s">
        <v>143</v>
      </c>
      <c r="E849">
        <v>79</v>
      </c>
      <c r="F849" t="s">
        <v>75</v>
      </c>
      <c r="G849" s="100">
        <v>12</v>
      </c>
      <c r="H849" t="s">
        <v>145</v>
      </c>
      <c r="I849">
        <v>879</v>
      </c>
      <c r="J849">
        <f t="shared" si="16"/>
        <v>879</v>
      </c>
    </row>
    <row r="850" spans="1:10">
      <c r="A850" t="s">
        <v>152</v>
      </c>
      <c r="B850" t="s">
        <v>142</v>
      </c>
      <c r="C850" t="s">
        <v>149</v>
      </c>
      <c r="D850" t="s">
        <v>143</v>
      </c>
      <c r="E850">
        <v>81</v>
      </c>
      <c r="F850" t="s">
        <v>76</v>
      </c>
      <c r="G850" s="100" t="s">
        <v>186</v>
      </c>
      <c r="H850" t="s">
        <v>145</v>
      </c>
      <c r="I850">
        <v>50</v>
      </c>
      <c r="J850">
        <f t="shared" si="16"/>
        <v>50</v>
      </c>
    </row>
    <row r="851" spans="1:10">
      <c r="A851" t="s">
        <v>152</v>
      </c>
      <c r="B851" t="s">
        <v>142</v>
      </c>
      <c r="C851" t="s">
        <v>149</v>
      </c>
      <c r="D851" t="s">
        <v>143</v>
      </c>
      <c r="E851">
        <v>81</v>
      </c>
      <c r="F851" t="s">
        <v>76</v>
      </c>
      <c r="G851" s="100" t="s">
        <v>187</v>
      </c>
      <c r="H851" t="s">
        <v>145</v>
      </c>
      <c r="I851">
        <v>55</v>
      </c>
      <c r="J851">
        <f t="shared" ref="J851:J914" si="17">IF(I851="Msk",8,I851)</f>
        <v>55</v>
      </c>
    </row>
    <row r="852" spans="1:10">
      <c r="A852" t="s">
        <v>152</v>
      </c>
      <c r="B852" t="s">
        <v>142</v>
      </c>
      <c r="C852" t="s">
        <v>149</v>
      </c>
      <c r="D852" t="s">
        <v>143</v>
      </c>
      <c r="E852">
        <v>81</v>
      </c>
      <c r="F852" t="s">
        <v>76</v>
      </c>
      <c r="G852" s="100">
        <v>10</v>
      </c>
      <c r="H852" t="s">
        <v>145</v>
      </c>
      <c r="I852">
        <v>51</v>
      </c>
      <c r="J852">
        <f t="shared" si="17"/>
        <v>51</v>
      </c>
    </row>
    <row r="853" spans="1:10">
      <c r="A853" t="s">
        <v>152</v>
      </c>
      <c r="B853" t="s">
        <v>142</v>
      </c>
      <c r="C853" t="s">
        <v>149</v>
      </c>
      <c r="D853" t="s">
        <v>143</v>
      </c>
      <c r="E853">
        <v>81</v>
      </c>
      <c r="F853" t="s">
        <v>76</v>
      </c>
      <c r="G853" s="100">
        <v>11</v>
      </c>
      <c r="H853" t="s">
        <v>145</v>
      </c>
      <c r="I853">
        <v>60</v>
      </c>
      <c r="J853">
        <f t="shared" si="17"/>
        <v>60</v>
      </c>
    </row>
    <row r="854" spans="1:10">
      <c r="A854" t="s">
        <v>152</v>
      </c>
      <c r="B854" t="s">
        <v>142</v>
      </c>
      <c r="C854" t="s">
        <v>149</v>
      </c>
      <c r="D854" t="s">
        <v>143</v>
      </c>
      <c r="E854">
        <v>81</v>
      </c>
      <c r="F854" t="s">
        <v>76</v>
      </c>
      <c r="G854" s="100">
        <v>12</v>
      </c>
      <c r="H854" t="s">
        <v>145</v>
      </c>
      <c r="I854">
        <v>58</v>
      </c>
      <c r="J854">
        <f t="shared" si="17"/>
        <v>58</v>
      </c>
    </row>
    <row r="855" spans="1:10">
      <c r="A855" t="s">
        <v>152</v>
      </c>
      <c r="B855" t="s">
        <v>142</v>
      </c>
      <c r="C855" t="s">
        <v>149</v>
      </c>
      <c r="D855" t="s">
        <v>143</v>
      </c>
      <c r="E855">
        <v>82</v>
      </c>
      <c r="F855" t="s">
        <v>77</v>
      </c>
      <c r="G855" s="100" t="s">
        <v>186</v>
      </c>
      <c r="H855" t="s">
        <v>145</v>
      </c>
      <c r="I855">
        <v>350</v>
      </c>
      <c r="J855">
        <f t="shared" si="17"/>
        <v>350</v>
      </c>
    </row>
    <row r="856" spans="1:10">
      <c r="A856" t="s">
        <v>152</v>
      </c>
      <c r="B856" t="s">
        <v>142</v>
      </c>
      <c r="C856" t="s">
        <v>149</v>
      </c>
      <c r="D856" t="s">
        <v>143</v>
      </c>
      <c r="E856">
        <v>82</v>
      </c>
      <c r="F856" t="s">
        <v>77</v>
      </c>
      <c r="G856" s="100" t="s">
        <v>187</v>
      </c>
      <c r="H856" t="s">
        <v>145</v>
      </c>
      <c r="I856">
        <v>323</v>
      </c>
      <c r="J856">
        <f t="shared" si="17"/>
        <v>323</v>
      </c>
    </row>
    <row r="857" spans="1:10">
      <c r="A857" t="s">
        <v>152</v>
      </c>
      <c r="B857" t="s">
        <v>142</v>
      </c>
      <c r="C857" t="s">
        <v>149</v>
      </c>
      <c r="D857" t="s">
        <v>143</v>
      </c>
      <c r="E857">
        <v>82</v>
      </c>
      <c r="F857" t="s">
        <v>77</v>
      </c>
      <c r="G857" s="100">
        <v>10</v>
      </c>
      <c r="H857" t="s">
        <v>145</v>
      </c>
      <c r="I857">
        <v>383</v>
      </c>
      <c r="J857">
        <f t="shared" si="17"/>
        <v>383</v>
      </c>
    </row>
    <row r="858" spans="1:10">
      <c r="A858" t="s">
        <v>152</v>
      </c>
      <c r="B858" t="s">
        <v>142</v>
      </c>
      <c r="C858" t="s">
        <v>149</v>
      </c>
      <c r="D858" t="s">
        <v>143</v>
      </c>
      <c r="E858">
        <v>82</v>
      </c>
      <c r="F858" t="s">
        <v>77</v>
      </c>
      <c r="G858" s="100">
        <v>11</v>
      </c>
      <c r="H858" t="s">
        <v>145</v>
      </c>
      <c r="I858">
        <v>427</v>
      </c>
      <c r="J858">
        <f t="shared" si="17"/>
        <v>427</v>
      </c>
    </row>
    <row r="859" spans="1:10">
      <c r="A859" t="s">
        <v>152</v>
      </c>
      <c r="B859" t="s">
        <v>142</v>
      </c>
      <c r="C859" t="s">
        <v>149</v>
      </c>
      <c r="D859" t="s">
        <v>143</v>
      </c>
      <c r="E859">
        <v>82</v>
      </c>
      <c r="F859" t="s">
        <v>77</v>
      </c>
      <c r="G859" s="100">
        <v>12</v>
      </c>
      <c r="H859" t="s">
        <v>145</v>
      </c>
      <c r="I859">
        <v>395</v>
      </c>
      <c r="J859">
        <f t="shared" si="17"/>
        <v>395</v>
      </c>
    </row>
    <row r="860" spans="1:10">
      <c r="A860" t="s">
        <v>152</v>
      </c>
      <c r="B860" t="s">
        <v>142</v>
      </c>
      <c r="C860" t="s">
        <v>149</v>
      </c>
      <c r="D860" t="s">
        <v>143</v>
      </c>
      <c r="E860">
        <v>83</v>
      </c>
      <c r="F860" t="s">
        <v>78</v>
      </c>
      <c r="G860" s="100" t="s">
        <v>186</v>
      </c>
      <c r="H860" t="s">
        <v>145</v>
      </c>
      <c r="I860">
        <v>537</v>
      </c>
      <c r="J860">
        <f t="shared" si="17"/>
        <v>537</v>
      </c>
    </row>
    <row r="861" spans="1:10">
      <c r="A861" t="s">
        <v>152</v>
      </c>
      <c r="B861" t="s">
        <v>142</v>
      </c>
      <c r="C861" t="s">
        <v>149</v>
      </c>
      <c r="D861" t="s">
        <v>143</v>
      </c>
      <c r="E861">
        <v>83</v>
      </c>
      <c r="F861" t="s">
        <v>78</v>
      </c>
      <c r="G861" s="100" t="s">
        <v>187</v>
      </c>
      <c r="H861" t="s">
        <v>145</v>
      </c>
      <c r="I861">
        <v>524</v>
      </c>
      <c r="J861">
        <f t="shared" si="17"/>
        <v>524</v>
      </c>
    </row>
    <row r="862" spans="1:10">
      <c r="A862" t="s">
        <v>152</v>
      </c>
      <c r="B862" t="s">
        <v>142</v>
      </c>
      <c r="C862" t="s">
        <v>149</v>
      </c>
      <c r="D862" t="s">
        <v>143</v>
      </c>
      <c r="E862">
        <v>83</v>
      </c>
      <c r="F862" t="s">
        <v>78</v>
      </c>
      <c r="G862" s="100">
        <v>10</v>
      </c>
      <c r="H862" t="s">
        <v>145</v>
      </c>
      <c r="I862">
        <v>575</v>
      </c>
      <c r="J862">
        <f t="shared" si="17"/>
        <v>575</v>
      </c>
    </row>
    <row r="863" spans="1:10">
      <c r="A863" t="s">
        <v>152</v>
      </c>
      <c r="B863" t="s">
        <v>142</v>
      </c>
      <c r="C863" t="s">
        <v>149</v>
      </c>
      <c r="D863" t="s">
        <v>143</v>
      </c>
      <c r="E863">
        <v>83</v>
      </c>
      <c r="F863" t="s">
        <v>78</v>
      </c>
      <c r="G863" s="100">
        <v>11</v>
      </c>
      <c r="H863" t="s">
        <v>145</v>
      </c>
      <c r="I863">
        <v>547</v>
      </c>
      <c r="J863">
        <f t="shared" si="17"/>
        <v>547</v>
      </c>
    </row>
    <row r="864" spans="1:10">
      <c r="A864" t="s">
        <v>152</v>
      </c>
      <c r="B864" t="s">
        <v>142</v>
      </c>
      <c r="C864" t="s">
        <v>149</v>
      </c>
      <c r="D864" t="s">
        <v>143</v>
      </c>
      <c r="E864">
        <v>83</v>
      </c>
      <c r="F864" t="s">
        <v>78</v>
      </c>
      <c r="G864" s="100">
        <v>12</v>
      </c>
      <c r="H864" t="s">
        <v>145</v>
      </c>
      <c r="I864">
        <v>606</v>
      </c>
      <c r="J864">
        <f t="shared" si="17"/>
        <v>606</v>
      </c>
    </row>
    <row r="865" spans="1:10">
      <c r="A865" t="s">
        <v>152</v>
      </c>
      <c r="B865" t="s">
        <v>142</v>
      </c>
      <c r="C865" t="s">
        <v>149</v>
      </c>
      <c r="D865" t="s">
        <v>143</v>
      </c>
      <c r="E865">
        <v>84</v>
      </c>
      <c r="F865" t="s">
        <v>79</v>
      </c>
      <c r="G865" s="100" t="s">
        <v>186</v>
      </c>
      <c r="H865" t="s">
        <v>145</v>
      </c>
      <c r="I865">
        <v>27</v>
      </c>
      <c r="J865">
        <f t="shared" si="17"/>
        <v>27</v>
      </c>
    </row>
    <row r="866" spans="1:10">
      <c r="A866" t="s">
        <v>152</v>
      </c>
      <c r="B866" t="s">
        <v>142</v>
      </c>
      <c r="C866" t="s">
        <v>149</v>
      </c>
      <c r="D866" t="s">
        <v>143</v>
      </c>
      <c r="E866">
        <v>84</v>
      </c>
      <c r="F866" t="s">
        <v>79</v>
      </c>
      <c r="G866" s="100" t="s">
        <v>187</v>
      </c>
      <c r="H866" t="s">
        <v>145</v>
      </c>
      <c r="I866">
        <v>37</v>
      </c>
      <c r="J866">
        <f t="shared" si="17"/>
        <v>37</v>
      </c>
    </row>
    <row r="867" spans="1:10">
      <c r="A867" t="s">
        <v>152</v>
      </c>
      <c r="B867" t="s">
        <v>142</v>
      </c>
      <c r="C867" t="s">
        <v>149</v>
      </c>
      <c r="D867" t="s">
        <v>143</v>
      </c>
      <c r="E867">
        <v>84</v>
      </c>
      <c r="F867" t="s">
        <v>79</v>
      </c>
      <c r="G867" s="100">
        <v>10</v>
      </c>
      <c r="H867" t="s">
        <v>145</v>
      </c>
      <c r="I867">
        <v>32</v>
      </c>
      <c r="J867">
        <f t="shared" si="17"/>
        <v>32</v>
      </c>
    </row>
    <row r="868" spans="1:10">
      <c r="A868" t="s">
        <v>152</v>
      </c>
      <c r="B868" t="s">
        <v>142</v>
      </c>
      <c r="C868" t="s">
        <v>149</v>
      </c>
      <c r="D868" t="s">
        <v>143</v>
      </c>
      <c r="E868">
        <v>84</v>
      </c>
      <c r="F868" t="s">
        <v>79</v>
      </c>
      <c r="G868" s="100">
        <v>11</v>
      </c>
      <c r="H868" t="s">
        <v>145</v>
      </c>
      <c r="I868" t="s">
        <v>150</v>
      </c>
      <c r="J868">
        <f t="shared" si="17"/>
        <v>8</v>
      </c>
    </row>
    <row r="869" spans="1:10">
      <c r="A869" t="s">
        <v>152</v>
      </c>
      <c r="B869" t="s">
        <v>142</v>
      </c>
      <c r="C869" t="s">
        <v>149</v>
      </c>
      <c r="D869" t="s">
        <v>143</v>
      </c>
      <c r="E869">
        <v>84</v>
      </c>
      <c r="F869" t="s">
        <v>79</v>
      </c>
      <c r="G869" s="100">
        <v>12</v>
      </c>
      <c r="H869" t="s">
        <v>145</v>
      </c>
      <c r="I869">
        <v>35</v>
      </c>
      <c r="J869">
        <f t="shared" si="17"/>
        <v>35</v>
      </c>
    </row>
    <row r="870" spans="1:10">
      <c r="A870" t="s">
        <v>152</v>
      </c>
      <c r="B870" t="s">
        <v>142</v>
      </c>
      <c r="C870" t="s">
        <v>149</v>
      </c>
      <c r="D870" t="s">
        <v>143</v>
      </c>
      <c r="E870">
        <v>85</v>
      </c>
      <c r="F870" t="s">
        <v>80</v>
      </c>
      <c r="G870" s="100" t="s">
        <v>186</v>
      </c>
      <c r="H870" t="s">
        <v>145</v>
      </c>
      <c r="I870">
        <v>116</v>
      </c>
      <c r="J870">
        <f t="shared" si="17"/>
        <v>116</v>
      </c>
    </row>
    <row r="871" spans="1:10">
      <c r="A871" t="s">
        <v>152</v>
      </c>
      <c r="B871" t="s">
        <v>142</v>
      </c>
      <c r="C871" t="s">
        <v>149</v>
      </c>
      <c r="D871" t="s">
        <v>143</v>
      </c>
      <c r="E871">
        <v>85</v>
      </c>
      <c r="F871" t="s">
        <v>80</v>
      </c>
      <c r="G871" s="100" t="s">
        <v>187</v>
      </c>
      <c r="H871" t="s">
        <v>145</v>
      </c>
      <c r="I871">
        <v>120</v>
      </c>
      <c r="J871">
        <f t="shared" si="17"/>
        <v>120</v>
      </c>
    </row>
    <row r="872" spans="1:10">
      <c r="A872" t="s">
        <v>152</v>
      </c>
      <c r="B872" t="s">
        <v>142</v>
      </c>
      <c r="C872" t="s">
        <v>149</v>
      </c>
      <c r="D872" t="s">
        <v>143</v>
      </c>
      <c r="E872">
        <v>85</v>
      </c>
      <c r="F872" t="s">
        <v>80</v>
      </c>
      <c r="G872" s="100">
        <v>10</v>
      </c>
      <c r="H872" t="s">
        <v>145</v>
      </c>
      <c r="I872">
        <v>156</v>
      </c>
      <c r="J872">
        <f t="shared" si="17"/>
        <v>156</v>
      </c>
    </row>
    <row r="873" spans="1:10">
      <c r="A873" t="s">
        <v>152</v>
      </c>
      <c r="B873" t="s">
        <v>142</v>
      </c>
      <c r="C873" t="s">
        <v>149</v>
      </c>
      <c r="D873" t="s">
        <v>143</v>
      </c>
      <c r="E873">
        <v>85</v>
      </c>
      <c r="F873" t="s">
        <v>80</v>
      </c>
      <c r="G873" s="100">
        <v>11</v>
      </c>
      <c r="H873" t="s">
        <v>145</v>
      </c>
      <c r="I873">
        <v>140</v>
      </c>
      <c r="J873">
        <f t="shared" si="17"/>
        <v>140</v>
      </c>
    </row>
    <row r="874" spans="1:10">
      <c r="A874" t="s">
        <v>152</v>
      </c>
      <c r="B874" t="s">
        <v>142</v>
      </c>
      <c r="C874" t="s">
        <v>149</v>
      </c>
      <c r="D874" t="s">
        <v>143</v>
      </c>
      <c r="E874">
        <v>85</v>
      </c>
      <c r="F874" t="s">
        <v>80</v>
      </c>
      <c r="G874" s="100">
        <v>12</v>
      </c>
      <c r="H874" t="s">
        <v>145</v>
      </c>
      <c r="I874">
        <v>121</v>
      </c>
      <c r="J874">
        <f t="shared" si="17"/>
        <v>121</v>
      </c>
    </row>
    <row r="875" spans="1:10">
      <c r="A875" t="s">
        <v>152</v>
      </c>
      <c r="B875" t="s">
        <v>142</v>
      </c>
      <c r="C875" t="s">
        <v>149</v>
      </c>
      <c r="D875" t="s">
        <v>143</v>
      </c>
      <c r="E875">
        <v>87</v>
      </c>
      <c r="F875" t="s">
        <v>81</v>
      </c>
      <c r="G875" s="100" t="s">
        <v>186</v>
      </c>
      <c r="H875" t="s">
        <v>145</v>
      </c>
      <c r="I875" t="s">
        <v>150</v>
      </c>
      <c r="J875">
        <f t="shared" si="17"/>
        <v>8</v>
      </c>
    </row>
    <row r="876" spans="1:10">
      <c r="A876" t="s">
        <v>152</v>
      </c>
      <c r="B876" t="s">
        <v>142</v>
      </c>
      <c r="C876" t="s">
        <v>149</v>
      </c>
      <c r="D876" t="s">
        <v>143</v>
      </c>
      <c r="E876">
        <v>87</v>
      </c>
      <c r="F876" t="s">
        <v>81</v>
      </c>
      <c r="G876" s="100" t="s">
        <v>187</v>
      </c>
      <c r="H876" t="s">
        <v>145</v>
      </c>
      <c r="I876" t="s">
        <v>150</v>
      </c>
      <c r="J876">
        <f t="shared" si="17"/>
        <v>8</v>
      </c>
    </row>
    <row r="877" spans="1:10">
      <c r="A877" t="s">
        <v>152</v>
      </c>
      <c r="B877" t="s">
        <v>142</v>
      </c>
      <c r="C877" t="s">
        <v>149</v>
      </c>
      <c r="D877" t="s">
        <v>143</v>
      </c>
      <c r="E877">
        <v>87</v>
      </c>
      <c r="F877" t="s">
        <v>81</v>
      </c>
      <c r="G877" s="100">
        <v>10</v>
      </c>
      <c r="H877" t="s">
        <v>145</v>
      </c>
      <c r="I877">
        <v>19</v>
      </c>
      <c r="J877">
        <f t="shared" si="17"/>
        <v>19</v>
      </c>
    </row>
    <row r="878" spans="1:10">
      <c r="A878" t="s">
        <v>152</v>
      </c>
      <c r="B878" t="s">
        <v>142</v>
      </c>
      <c r="C878" t="s">
        <v>149</v>
      </c>
      <c r="D878" t="s">
        <v>143</v>
      </c>
      <c r="E878">
        <v>87</v>
      </c>
      <c r="F878" t="s">
        <v>81</v>
      </c>
      <c r="G878" s="100">
        <v>11</v>
      </c>
      <c r="H878" t="s">
        <v>145</v>
      </c>
      <c r="I878" t="s">
        <v>150</v>
      </c>
      <c r="J878">
        <f t="shared" si="17"/>
        <v>8</v>
      </c>
    </row>
    <row r="879" spans="1:10">
      <c r="A879" t="s">
        <v>152</v>
      </c>
      <c r="B879" t="s">
        <v>142</v>
      </c>
      <c r="C879" t="s">
        <v>149</v>
      </c>
      <c r="D879" t="s">
        <v>143</v>
      </c>
      <c r="E879">
        <v>87</v>
      </c>
      <c r="F879" t="s">
        <v>81</v>
      </c>
      <c r="G879">
        <v>12</v>
      </c>
      <c r="H879" t="s">
        <v>145</v>
      </c>
      <c r="I879" t="s">
        <v>150</v>
      </c>
    </row>
    <row r="880" spans="1:10">
      <c r="A880" t="s">
        <v>152</v>
      </c>
      <c r="B880" t="s">
        <v>142</v>
      </c>
      <c r="C880" t="s">
        <v>149</v>
      </c>
      <c r="D880" t="s">
        <v>143</v>
      </c>
      <c r="E880">
        <v>91</v>
      </c>
      <c r="F880" t="s">
        <v>82</v>
      </c>
      <c r="G880" t="s">
        <v>186</v>
      </c>
      <c r="H880" t="s">
        <v>145</v>
      </c>
      <c r="I880">
        <v>293</v>
      </c>
    </row>
    <row r="881" spans="1:9">
      <c r="A881" t="s">
        <v>152</v>
      </c>
      <c r="B881" t="s">
        <v>142</v>
      </c>
      <c r="C881" t="s">
        <v>149</v>
      </c>
      <c r="D881" t="s">
        <v>143</v>
      </c>
      <c r="E881">
        <v>91</v>
      </c>
      <c r="F881" t="s">
        <v>82</v>
      </c>
      <c r="G881" t="s">
        <v>187</v>
      </c>
      <c r="H881" t="s">
        <v>145</v>
      </c>
      <c r="I881">
        <v>320</v>
      </c>
    </row>
    <row r="882" spans="1:9">
      <c r="A882" t="s">
        <v>152</v>
      </c>
      <c r="B882" t="s">
        <v>142</v>
      </c>
      <c r="C882" t="s">
        <v>149</v>
      </c>
      <c r="D882" t="s">
        <v>143</v>
      </c>
      <c r="E882">
        <v>91</v>
      </c>
      <c r="F882" t="s">
        <v>82</v>
      </c>
      <c r="G882">
        <v>10</v>
      </c>
      <c r="H882" t="s">
        <v>145</v>
      </c>
      <c r="I882">
        <v>377</v>
      </c>
    </row>
    <row r="883" spans="1:9">
      <c r="A883" t="s">
        <v>152</v>
      </c>
      <c r="B883" t="s">
        <v>142</v>
      </c>
      <c r="C883" t="s">
        <v>149</v>
      </c>
      <c r="D883" t="s">
        <v>143</v>
      </c>
      <c r="E883">
        <v>91</v>
      </c>
      <c r="F883" t="s">
        <v>82</v>
      </c>
      <c r="G883">
        <v>11</v>
      </c>
      <c r="H883" t="s">
        <v>145</v>
      </c>
      <c r="I883">
        <v>338</v>
      </c>
    </row>
    <row r="884" spans="1:9">
      <c r="A884" t="s">
        <v>152</v>
      </c>
      <c r="B884" t="s">
        <v>142</v>
      </c>
      <c r="C884" t="s">
        <v>149</v>
      </c>
      <c r="D884" t="s">
        <v>143</v>
      </c>
      <c r="E884">
        <v>91</v>
      </c>
      <c r="F884" t="s">
        <v>82</v>
      </c>
      <c r="G884">
        <v>12</v>
      </c>
      <c r="H884" t="s">
        <v>145</v>
      </c>
      <c r="I884">
        <v>690</v>
      </c>
    </row>
    <row r="885" spans="1:9">
      <c r="A885" t="s">
        <v>152</v>
      </c>
      <c r="B885" t="s">
        <v>142</v>
      </c>
      <c r="C885" t="s">
        <v>149</v>
      </c>
      <c r="D885" t="s">
        <v>143</v>
      </c>
      <c r="E885">
        <v>92</v>
      </c>
      <c r="F885" t="s">
        <v>83</v>
      </c>
      <c r="G885" t="s">
        <v>186</v>
      </c>
      <c r="H885" t="s">
        <v>145</v>
      </c>
      <c r="I885">
        <v>33</v>
      </c>
    </row>
    <row r="886" spans="1:9">
      <c r="A886" t="s">
        <v>152</v>
      </c>
      <c r="B886" t="s">
        <v>142</v>
      </c>
      <c r="C886" t="s">
        <v>149</v>
      </c>
      <c r="D886" t="s">
        <v>143</v>
      </c>
      <c r="E886">
        <v>92</v>
      </c>
      <c r="F886" t="s">
        <v>83</v>
      </c>
      <c r="G886" t="s">
        <v>187</v>
      </c>
      <c r="H886" t="s">
        <v>145</v>
      </c>
      <c r="I886" t="s">
        <v>150</v>
      </c>
    </row>
    <row r="887" spans="1:9">
      <c r="A887" t="s">
        <v>152</v>
      </c>
      <c r="B887" t="s">
        <v>142</v>
      </c>
      <c r="C887" t="s">
        <v>149</v>
      </c>
      <c r="D887" t="s">
        <v>143</v>
      </c>
      <c r="E887">
        <v>92</v>
      </c>
      <c r="F887" t="s">
        <v>83</v>
      </c>
      <c r="G887">
        <v>10</v>
      </c>
      <c r="H887" t="s">
        <v>145</v>
      </c>
      <c r="I887">
        <v>30</v>
      </c>
    </row>
    <row r="888" spans="1:9">
      <c r="A888" t="s">
        <v>152</v>
      </c>
      <c r="B888" t="s">
        <v>142</v>
      </c>
      <c r="C888" t="s">
        <v>149</v>
      </c>
      <c r="D888" t="s">
        <v>143</v>
      </c>
      <c r="E888">
        <v>92</v>
      </c>
      <c r="F888" t="s">
        <v>83</v>
      </c>
      <c r="G888">
        <v>11</v>
      </c>
      <c r="H888" t="s">
        <v>145</v>
      </c>
      <c r="I888">
        <v>36</v>
      </c>
    </row>
    <row r="889" spans="1:9">
      <c r="A889" t="s">
        <v>152</v>
      </c>
      <c r="B889" t="s">
        <v>142</v>
      </c>
      <c r="C889" t="s">
        <v>149</v>
      </c>
      <c r="D889" t="s">
        <v>143</v>
      </c>
      <c r="E889">
        <v>92</v>
      </c>
      <c r="F889" t="s">
        <v>83</v>
      </c>
      <c r="G889">
        <v>12</v>
      </c>
      <c r="H889" t="s">
        <v>145</v>
      </c>
      <c r="I889">
        <v>37</v>
      </c>
    </row>
    <row r="890" spans="1:9">
      <c r="A890" t="s">
        <v>152</v>
      </c>
      <c r="B890" t="s">
        <v>142</v>
      </c>
      <c r="C890" t="s">
        <v>149</v>
      </c>
      <c r="D890" t="s">
        <v>143</v>
      </c>
      <c r="E890">
        <v>93</v>
      </c>
      <c r="F890" t="s">
        <v>84</v>
      </c>
      <c r="G890" t="s">
        <v>186</v>
      </c>
      <c r="H890" t="s">
        <v>145</v>
      </c>
      <c r="I890">
        <v>385</v>
      </c>
    </row>
    <row r="891" spans="1:9">
      <c r="A891" t="s">
        <v>152</v>
      </c>
      <c r="B891" t="s">
        <v>142</v>
      </c>
      <c r="C891" t="s">
        <v>149</v>
      </c>
      <c r="D891" t="s">
        <v>143</v>
      </c>
      <c r="E891">
        <v>93</v>
      </c>
      <c r="F891" t="s">
        <v>84</v>
      </c>
      <c r="G891" t="s">
        <v>187</v>
      </c>
      <c r="H891" t="s">
        <v>145</v>
      </c>
      <c r="I891">
        <v>311</v>
      </c>
    </row>
    <row r="892" spans="1:9">
      <c r="A892" t="s">
        <v>152</v>
      </c>
      <c r="B892" t="s">
        <v>142</v>
      </c>
      <c r="C892" t="s">
        <v>149</v>
      </c>
      <c r="D892" t="s">
        <v>143</v>
      </c>
      <c r="E892">
        <v>93</v>
      </c>
      <c r="F892" t="s">
        <v>84</v>
      </c>
      <c r="G892">
        <v>10</v>
      </c>
      <c r="H892" t="s">
        <v>145</v>
      </c>
      <c r="I892">
        <v>258</v>
      </c>
    </row>
    <row r="893" spans="1:9">
      <c r="A893" t="s">
        <v>152</v>
      </c>
      <c r="B893" t="s">
        <v>142</v>
      </c>
      <c r="C893" t="s">
        <v>149</v>
      </c>
      <c r="D893" t="s">
        <v>143</v>
      </c>
      <c r="E893">
        <v>93</v>
      </c>
      <c r="F893" t="s">
        <v>84</v>
      </c>
      <c r="G893">
        <v>11</v>
      </c>
      <c r="H893" t="s">
        <v>145</v>
      </c>
      <c r="I893">
        <v>264</v>
      </c>
    </row>
    <row r="894" spans="1:9">
      <c r="A894" t="s">
        <v>152</v>
      </c>
      <c r="B894" t="s">
        <v>142</v>
      </c>
      <c r="C894" t="s">
        <v>149</v>
      </c>
      <c r="D894" t="s">
        <v>143</v>
      </c>
      <c r="E894">
        <v>93</v>
      </c>
      <c r="F894" t="s">
        <v>84</v>
      </c>
      <c r="G894">
        <v>12</v>
      </c>
      <c r="H894" t="s">
        <v>145</v>
      </c>
      <c r="I894" t="s">
        <v>150</v>
      </c>
    </row>
  </sheetData>
  <sortState xmlns:xlrd2="http://schemas.microsoft.com/office/spreadsheetml/2017/richdata2" ref="A2:J909">
    <sortCondition ref="H2:H909"/>
    <sortCondition ref="E2:E90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6679C-CE36-4707-8570-1AF17044CB94}">
  <dimension ref="A1:J895"/>
  <sheetViews>
    <sheetView workbookViewId="0">
      <selection activeCell="AA68" sqref="AA68"/>
    </sheetView>
  </sheetViews>
  <sheetFormatPr defaultRowHeight="14.4"/>
  <sheetData>
    <row r="1" spans="1:10">
      <c r="A1" t="s">
        <v>153</v>
      </c>
      <c r="E1" t="s">
        <v>154</v>
      </c>
      <c r="F1" t="s">
        <v>155</v>
      </c>
      <c r="G1" t="s">
        <v>156</v>
      </c>
      <c r="I1" t="s">
        <v>157</v>
      </c>
      <c r="J1" t="s">
        <v>158</v>
      </c>
    </row>
    <row r="2" spans="1:10">
      <c r="A2" t="s">
        <v>160</v>
      </c>
      <c r="B2" t="s">
        <v>142</v>
      </c>
      <c r="C2" t="s">
        <v>149</v>
      </c>
      <c r="D2" t="s">
        <v>143</v>
      </c>
      <c r="E2" s="99">
        <v>5</v>
      </c>
      <c r="F2" t="s">
        <v>25</v>
      </c>
      <c r="G2" s="101" t="s">
        <v>201</v>
      </c>
      <c r="H2" t="s">
        <v>201</v>
      </c>
      <c r="I2" s="102">
        <v>5754</v>
      </c>
      <c r="J2">
        <f t="shared" ref="J2:J33" si="0">IF(I2="Msk",8,I2)</f>
        <v>5754</v>
      </c>
    </row>
    <row r="3" spans="1:10">
      <c r="A3" t="s">
        <v>160</v>
      </c>
      <c r="B3" t="s">
        <v>142</v>
      </c>
      <c r="C3" t="s">
        <v>149</v>
      </c>
      <c r="D3" t="s">
        <v>143</v>
      </c>
      <c r="E3" s="99">
        <v>6</v>
      </c>
      <c r="F3" t="s">
        <v>26</v>
      </c>
      <c r="G3" s="101" t="s">
        <v>201</v>
      </c>
      <c r="H3" t="s">
        <v>201</v>
      </c>
      <c r="I3" s="102">
        <v>3573</v>
      </c>
      <c r="J3">
        <f t="shared" si="0"/>
        <v>3573</v>
      </c>
    </row>
    <row r="4" spans="1:10">
      <c r="A4" t="s">
        <v>160</v>
      </c>
      <c r="B4" t="s">
        <v>142</v>
      </c>
      <c r="C4" t="s">
        <v>149</v>
      </c>
      <c r="D4" t="s">
        <v>143</v>
      </c>
      <c r="E4" s="99">
        <v>8</v>
      </c>
      <c r="F4" t="s">
        <v>27</v>
      </c>
      <c r="G4" s="101" t="s">
        <v>201</v>
      </c>
      <c r="H4" t="s">
        <v>201</v>
      </c>
      <c r="I4" s="102">
        <v>4742</v>
      </c>
      <c r="J4">
        <f t="shared" si="0"/>
        <v>4742</v>
      </c>
    </row>
    <row r="5" spans="1:10">
      <c r="A5" t="s">
        <v>160</v>
      </c>
      <c r="B5" t="s">
        <v>142</v>
      </c>
      <c r="C5" t="s">
        <v>149</v>
      </c>
      <c r="D5" t="s">
        <v>143</v>
      </c>
      <c r="E5" s="99">
        <v>10</v>
      </c>
      <c r="F5" t="s">
        <v>28</v>
      </c>
      <c r="G5" s="101" t="s">
        <v>201</v>
      </c>
      <c r="H5" t="s">
        <v>201</v>
      </c>
      <c r="I5" s="102">
        <v>497</v>
      </c>
      <c r="J5">
        <f t="shared" si="0"/>
        <v>497</v>
      </c>
    </row>
    <row r="6" spans="1:10">
      <c r="A6" t="s">
        <v>160</v>
      </c>
      <c r="B6" t="s">
        <v>142</v>
      </c>
      <c r="C6" t="s">
        <v>149</v>
      </c>
      <c r="D6" t="s">
        <v>143</v>
      </c>
      <c r="E6" s="99">
        <v>19</v>
      </c>
      <c r="F6" t="s">
        <v>29</v>
      </c>
      <c r="G6" s="101" t="s">
        <v>201</v>
      </c>
      <c r="H6" t="s">
        <v>201</v>
      </c>
      <c r="I6" s="102">
        <v>1118</v>
      </c>
      <c r="J6">
        <f t="shared" si="0"/>
        <v>1118</v>
      </c>
    </row>
    <row r="7" spans="1:10">
      <c r="A7" t="s">
        <v>160</v>
      </c>
      <c r="B7" t="s">
        <v>142</v>
      </c>
      <c r="C7" t="s">
        <v>149</v>
      </c>
      <c r="D7" t="s">
        <v>143</v>
      </c>
      <c r="E7" s="99">
        <v>20</v>
      </c>
      <c r="F7" t="s">
        <v>30</v>
      </c>
      <c r="G7" s="101" t="s">
        <v>201</v>
      </c>
      <c r="H7" t="s">
        <v>201</v>
      </c>
      <c r="I7" s="102">
        <v>4156</v>
      </c>
      <c r="J7">
        <f t="shared" si="0"/>
        <v>4156</v>
      </c>
    </row>
    <row r="8" spans="1:10">
      <c r="A8" t="s">
        <v>160</v>
      </c>
      <c r="B8" t="s">
        <v>142</v>
      </c>
      <c r="C8" t="s">
        <v>149</v>
      </c>
      <c r="D8" t="s">
        <v>143</v>
      </c>
      <c r="E8" s="99">
        <v>22</v>
      </c>
      <c r="F8" t="s">
        <v>31</v>
      </c>
      <c r="G8" s="101" t="s">
        <v>201</v>
      </c>
      <c r="H8" t="s">
        <v>201</v>
      </c>
      <c r="I8" s="102">
        <v>8952</v>
      </c>
      <c r="J8">
        <f t="shared" si="0"/>
        <v>8952</v>
      </c>
    </row>
    <row r="9" spans="1:10">
      <c r="A9" t="s">
        <v>160</v>
      </c>
      <c r="B9" t="s">
        <v>142</v>
      </c>
      <c r="C9" t="s">
        <v>149</v>
      </c>
      <c r="D9" t="s">
        <v>143</v>
      </c>
      <c r="E9" s="99">
        <v>23</v>
      </c>
      <c r="F9" t="s">
        <v>32</v>
      </c>
      <c r="G9" s="101" t="s">
        <v>201</v>
      </c>
      <c r="H9" t="s">
        <v>201</v>
      </c>
      <c r="I9" s="102">
        <v>25238</v>
      </c>
      <c r="J9">
        <f t="shared" si="0"/>
        <v>25238</v>
      </c>
    </row>
    <row r="10" spans="1:10">
      <c r="A10" t="s">
        <v>160</v>
      </c>
      <c r="B10" t="s">
        <v>142</v>
      </c>
      <c r="C10" t="s">
        <v>149</v>
      </c>
      <c r="D10" t="s">
        <v>143</v>
      </c>
      <c r="E10" s="99">
        <v>27</v>
      </c>
      <c r="F10" t="s">
        <v>33</v>
      </c>
      <c r="G10" s="101" t="s">
        <v>201</v>
      </c>
      <c r="H10" t="s">
        <v>201</v>
      </c>
      <c r="I10" s="102">
        <v>4415</v>
      </c>
      <c r="J10">
        <f t="shared" si="0"/>
        <v>4415</v>
      </c>
    </row>
    <row r="11" spans="1:10">
      <c r="A11" t="s">
        <v>160</v>
      </c>
      <c r="B11" t="s">
        <v>142</v>
      </c>
      <c r="C11" t="s">
        <v>149</v>
      </c>
      <c r="D11" t="s">
        <v>143</v>
      </c>
      <c r="E11" s="99">
        <v>28</v>
      </c>
      <c r="F11" t="s">
        <v>34</v>
      </c>
      <c r="G11" s="101" t="s">
        <v>201</v>
      </c>
      <c r="H11" t="s">
        <v>201</v>
      </c>
      <c r="I11" s="102">
        <v>2814</v>
      </c>
      <c r="J11">
        <f t="shared" si="0"/>
        <v>2814</v>
      </c>
    </row>
    <row r="12" spans="1:10">
      <c r="A12" t="s">
        <v>160</v>
      </c>
      <c r="B12" t="s">
        <v>142</v>
      </c>
      <c r="C12" t="s">
        <v>149</v>
      </c>
      <c r="D12" t="s">
        <v>143</v>
      </c>
      <c r="E12" s="99">
        <v>33</v>
      </c>
      <c r="F12" t="s">
        <v>35</v>
      </c>
      <c r="G12" s="101" t="s">
        <v>201</v>
      </c>
      <c r="H12" t="s">
        <v>201</v>
      </c>
      <c r="I12" s="102">
        <v>15546</v>
      </c>
      <c r="J12">
        <f t="shared" si="0"/>
        <v>15546</v>
      </c>
    </row>
    <row r="13" spans="1:10">
      <c r="A13" t="s">
        <v>160</v>
      </c>
      <c r="B13" t="s">
        <v>142</v>
      </c>
      <c r="C13" t="s">
        <v>149</v>
      </c>
      <c r="D13" t="s">
        <v>143</v>
      </c>
      <c r="E13" s="99">
        <v>34</v>
      </c>
      <c r="F13" t="s">
        <v>36</v>
      </c>
      <c r="G13" s="101" t="s">
        <v>201</v>
      </c>
      <c r="H13" t="s">
        <v>201</v>
      </c>
      <c r="I13" s="102">
        <v>20462</v>
      </c>
      <c r="J13">
        <f t="shared" si="0"/>
        <v>20462</v>
      </c>
    </row>
    <row r="14" spans="1:10">
      <c r="A14" t="s">
        <v>160</v>
      </c>
      <c r="B14" t="s">
        <v>142</v>
      </c>
      <c r="C14" t="s">
        <v>149</v>
      </c>
      <c r="D14" t="s">
        <v>143</v>
      </c>
      <c r="E14" s="99">
        <v>35</v>
      </c>
      <c r="F14" t="s">
        <v>37</v>
      </c>
      <c r="G14" s="101" t="s">
        <v>201</v>
      </c>
      <c r="H14" t="s">
        <v>201</v>
      </c>
      <c r="I14" s="102">
        <v>27991</v>
      </c>
      <c r="J14">
        <f t="shared" si="0"/>
        <v>27991</v>
      </c>
    </row>
    <row r="15" spans="1:10">
      <c r="A15" t="s">
        <v>160</v>
      </c>
      <c r="B15" t="s">
        <v>142</v>
      </c>
      <c r="C15" t="s">
        <v>149</v>
      </c>
      <c r="D15" t="s">
        <v>143</v>
      </c>
      <c r="E15" s="99">
        <v>36</v>
      </c>
      <c r="F15" t="s">
        <v>38</v>
      </c>
      <c r="G15" s="101" t="s">
        <v>201</v>
      </c>
      <c r="H15" t="s">
        <v>201</v>
      </c>
      <c r="I15" s="102">
        <v>83141</v>
      </c>
      <c r="J15">
        <f t="shared" si="0"/>
        <v>83141</v>
      </c>
    </row>
    <row r="16" spans="1:10">
      <c r="A16" t="s">
        <v>160</v>
      </c>
      <c r="B16" t="s">
        <v>142</v>
      </c>
      <c r="C16" t="s">
        <v>149</v>
      </c>
      <c r="D16" t="s">
        <v>143</v>
      </c>
      <c r="E16" s="99">
        <v>37</v>
      </c>
      <c r="F16" t="s">
        <v>39</v>
      </c>
      <c r="G16" s="101" t="s">
        <v>201</v>
      </c>
      <c r="H16" t="s">
        <v>201</v>
      </c>
      <c r="I16" s="102">
        <v>16707</v>
      </c>
      <c r="J16">
        <f t="shared" si="0"/>
        <v>16707</v>
      </c>
    </row>
    <row r="17" spans="1:10">
      <c r="A17" t="s">
        <v>160</v>
      </c>
      <c r="B17" t="s">
        <v>142</v>
      </c>
      <c r="C17" t="s">
        <v>149</v>
      </c>
      <c r="D17" t="s">
        <v>143</v>
      </c>
      <c r="E17" s="99">
        <v>38</v>
      </c>
      <c r="F17" t="s">
        <v>40</v>
      </c>
      <c r="G17" s="101" t="s">
        <v>201</v>
      </c>
      <c r="H17" t="s">
        <v>201</v>
      </c>
      <c r="I17" s="102">
        <v>23607</v>
      </c>
      <c r="J17">
        <f t="shared" si="0"/>
        <v>23607</v>
      </c>
    </row>
    <row r="18" spans="1:10">
      <c r="A18" t="s">
        <v>160</v>
      </c>
      <c r="B18" t="s">
        <v>142</v>
      </c>
      <c r="C18" t="s">
        <v>149</v>
      </c>
      <c r="D18" t="s">
        <v>143</v>
      </c>
      <c r="E18" s="99">
        <v>39</v>
      </c>
      <c r="F18" t="s">
        <v>41</v>
      </c>
      <c r="G18" s="101" t="s">
        <v>201</v>
      </c>
      <c r="H18" t="s">
        <v>201</v>
      </c>
      <c r="I18" s="102">
        <v>52242</v>
      </c>
      <c r="J18">
        <f t="shared" si="0"/>
        <v>52242</v>
      </c>
    </row>
    <row r="19" spans="1:10">
      <c r="A19" t="s">
        <v>160</v>
      </c>
      <c r="B19" t="s">
        <v>142</v>
      </c>
      <c r="C19" t="s">
        <v>149</v>
      </c>
      <c r="D19" t="s">
        <v>143</v>
      </c>
      <c r="E19" s="99">
        <v>40</v>
      </c>
      <c r="F19" t="s">
        <v>42</v>
      </c>
      <c r="G19" s="101" t="s">
        <v>201</v>
      </c>
      <c r="H19" t="s">
        <v>201</v>
      </c>
      <c r="I19" s="102">
        <v>8508</v>
      </c>
      <c r="J19">
        <f t="shared" si="0"/>
        <v>8508</v>
      </c>
    </row>
    <row r="20" spans="1:10">
      <c r="A20" t="s">
        <v>160</v>
      </c>
      <c r="B20" t="s">
        <v>142</v>
      </c>
      <c r="C20" t="s">
        <v>149</v>
      </c>
      <c r="D20" t="s">
        <v>143</v>
      </c>
      <c r="E20" s="99">
        <v>41</v>
      </c>
      <c r="F20" t="s">
        <v>43</v>
      </c>
      <c r="G20" s="101" t="s">
        <v>201</v>
      </c>
      <c r="H20" t="s">
        <v>201</v>
      </c>
      <c r="I20" s="102">
        <v>28370</v>
      </c>
      <c r="J20">
        <f t="shared" si="0"/>
        <v>28370</v>
      </c>
    </row>
    <row r="21" spans="1:10">
      <c r="A21" t="s">
        <v>160</v>
      </c>
      <c r="B21" t="s">
        <v>142</v>
      </c>
      <c r="C21" t="s">
        <v>149</v>
      </c>
      <c r="D21" t="s">
        <v>143</v>
      </c>
      <c r="E21" s="99">
        <v>42</v>
      </c>
      <c r="F21" t="s">
        <v>44</v>
      </c>
      <c r="G21" s="101" t="s">
        <v>201</v>
      </c>
      <c r="H21" t="s">
        <v>201</v>
      </c>
      <c r="I21" s="102">
        <v>17168</v>
      </c>
      <c r="J21">
        <f t="shared" si="0"/>
        <v>17168</v>
      </c>
    </row>
    <row r="22" spans="1:10">
      <c r="A22" t="s">
        <v>160</v>
      </c>
      <c r="B22" t="s">
        <v>142</v>
      </c>
      <c r="C22" t="s">
        <v>149</v>
      </c>
      <c r="D22" t="s">
        <v>143</v>
      </c>
      <c r="E22" s="99">
        <v>43</v>
      </c>
      <c r="F22" t="s">
        <v>45</v>
      </c>
      <c r="G22" s="101" t="s">
        <v>201</v>
      </c>
      <c r="H22" t="s">
        <v>201</v>
      </c>
      <c r="I22" s="102">
        <v>34526</v>
      </c>
      <c r="J22">
        <f t="shared" si="0"/>
        <v>34526</v>
      </c>
    </row>
    <row r="23" spans="1:10">
      <c r="A23" t="s">
        <v>160</v>
      </c>
      <c r="B23" t="s">
        <v>142</v>
      </c>
      <c r="C23" t="s">
        <v>149</v>
      </c>
      <c r="D23" t="s">
        <v>143</v>
      </c>
      <c r="E23" s="99">
        <v>44</v>
      </c>
      <c r="F23" t="s">
        <v>46</v>
      </c>
      <c r="G23" s="101" t="s">
        <v>201</v>
      </c>
      <c r="H23" t="s">
        <v>201</v>
      </c>
      <c r="I23" s="102">
        <v>17164</v>
      </c>
      <c r="J23">
        <f t="shared" si="0"/>
        <v>17164</v>
      </c>
    </row>
    <row r="24" spans="1:10">
      <c r="A24" t="s">
        <v>160</v>
      </c>
      <c r="B24" t="s">
        <v>142</v>
      </c>
      <c r="C24" t="s">
        <v>149</v>
      </c>
      <c r="D24" t="s">
        <v>143</v>
      </c>
      <c r="E24" s="99">
        <v>45</v>
      </c>
      <c r="F24" t="s">
        <v>47</v>
      </c>
      <c r="G24" s="101" t="s">
        <v>201</v>
      </c>
      <c r="H24" t="s">
        <v>201</v>
      </c>
      <c r="I24" s="102">
        <v>7436</v>
      </c>
      <c r="J24">
        <f t="shared" si="0"/>
        <v>7436</v>
      </c>
    </row>
    <row r="25" spans="1:10">
      <c r="A25" t="s">
        <v>160</v>
      </c>
      <c r="B25" t="s">
        <v>142</v>
      </c>
      <c r="C25" t="s">
        <v>149</v>
      </c>
      <c r="D25" t="s">
        <v>143</v>
      </c>
      <c r="E25" s="99">
        <v>46</v>
      </c>
      <c r="F25" t="s">
        <v>48</v>
      </c>
      <c r="G25" s="101" t="s">
        <v>201</v>
      </c>
      <c r="H25" t="s">
        <v>201</v>
      </c>
      <c r="I25" s="102">
        <v>3439</v>
      </c>
      <c r="J25">
        <f t="shared" si="0"/>
        <v>3439</v>
      </c>
    </row>
    <row r="26" spans="1:10">
      <c r="A26" t="s">
        <v>160</v>
      </c>
      <c r="B26" t="s">
        <v>142</v>
      </c>
      <c r="C26" t="s">
        <v>149</v>
      </c>
      <c r="D26" t="s">
        <v>143</v>
      </c>
      <c r="E26" s="99">
        <v>47</v>
      </c>
      <c r="F26" t="s">
        <v>189</v>
      </c>
      <c r="G26" s="101" t="s">
        <v>201</v>
      </c>
      <c r="H26" t="s">
        <v>201</v>
      </c>
      <c r="I26" s="102">
        <v>3254</v>
      </c>
      <c r="J26">
        <f t="shared" si="0"/>
        <v>3254</v>
      </c>
    </row>
    <row r="27" spans="1:10">
      <c r="A27" t="s">
        <v>160</v>
      </c>
      <c r="B27" t="s">
        <v>142</v>
      </c>
      <c r="C27" t="s">
        <v>149</v>
      </c>
      <c r="D27" t="s">
        <v>143</v>
      </c>
      <c r="E27" s="99">
        <v>48</v>
      </c>
      <c r="F27" t="s">
        <v>202</v>
      </c>
      <c r="G27" s="101" t="s">
        <v>201</v>
      </c>
      <c r="H27" t="s">
        <v>201</v>
      </c>
      <c r="I27" s="102">
        <v>5213</v>
      </c>
      <c r="J27">
        <f t="shared" si="0"/>
        <v>5213</v>
      </c>
    </row>
    <row r="28" spans="1:10">
      <c r="A28" t="s">
        <v>160</v>
      </c>
      <c r="B28" t="s">
        <v>142</v>
      </c>
      <c r="C28" t="s">
        <v>149</v>
      </c>
      <c r="D28" t="s">
        <v>143</v>
      </c>
      <c r="E28" s="99">
        <v>49</v>
      </c>
      <c r="F28" t="s">
        <v>51</v>
      </c>
      <c r="G28" s="101" t="s">
        <v>201</v>
      </c>
      <c r="H28" t="s">
        <v>201</v>
      </c>
      <c r="I28" s="102">
        <v>197</v>
      </c>
      <c r="J28">
        <f t="shared" si="0"/>
        <v>197</v>
      </c>
    </row>
    <row r="29" spans="1:10">
      <c r="A29" t="s">
        <v>160</v>
      </c>
      <c r="B29" t="s">
        <v>142</v>
      </c>
      <c r="C29" t="s">
        <v>149</v>
      </c>
      <c r="D29" t="s">
        <v>143</v>
      </c>
      <c r="E29" s="99">
        <v>50</v>
      </c>
      <c r="F29" t="s">
        <v>52</v>
      </c>
      <c r="G29" s="101" t="s">
        <v>201</v>
      </c>
      <c r="H29" t="s">
        <v>201</v>
      </c>
      <c r="I29" s="102">
        <v>467</v>
      </c>
      <c r="J29">
        <f t="shared" si="0"/>
        <v>467</v>
      </c>
    </row>
    <row r="30" spans="1:10">
      <c r="A30" t="s">
        <v>160</v>
      </c>
      <c r="B30" t="s">
        <v>142</v>
      </c>
      <c r="C30" t="s">
        <v>149</v>
      </c>
      <c r="D30" t="s">
        <v>143</v>
      </c>
      <c r="E30" s="99">
        <v>51</v>
      </c>
      <c r="F30" t="s">
        <v>53</v>
      </c>
      <c r="G30" s="101" t="s">
        <v>201</v>
      </c>
      <c r="H30" t="s">
        <v>201</v>
      </c>
      <c r="I30" s="102">
        <v>1256</v>
      </c>
      <c r="J30">
        <f t="shared" si="0"/>
        <v>1256</v>
      </c>
    </row>
    <row r="31" spans="1:10">
      <c r="A31" t="s">
        <v>160</v>
      </c>
      <c r="B31" t="s">
        <v>142</v>
      </c>
      <c r="C31" t="s">
        <v>149</v>
      </c>
      <c r="D31" t="s">
        <v>143</v>
      </c>
      <c r="E31" s="99">
        <v>52</v>
      </c>
      <c r="F31" t="s">
        <v>54</v>
      </c>
      <c r="G31" s="101" t="s">
        <v>201</v>
      </c>
      <c r="H31" t="s">
        <v>201</v>
      </c>
      <c r="I31" s="102">
        <v>1762</v>
      </c>
      <c r="J31">
        <f t="shared" si="0"/>
        <v>1762</v>
      </c>
    </row>
    <row r="32" spans="1:10">
      <c r="A32" t="s">
        <v>160</v>
      </c>
      <c r="B32" t="s">
        <v>142</v>
      </c>
      <c r="C32" t="s">
        <v>149</v>
      </c>
      <c r="D32" t="s">
        <v>143</v>
      </c>
      <c r="E32" s="99">
        <v>53</v>
      </c>
      <c r="F32" t="s">
        <v>55</v>
      </c>
      <c r="G32" s="101" t="s">
        <v>201</v>
      </c>
      <c r="H32" t="s">
        <v>201</v>
      </c>
      <c r="I32" s="102">
        <v>2300</v>
      </c>
      <c r="J32">
        <f t="shared" si="0"/>
        <v>2300</v>
      </c>
    </row>
    <row r="33" spans="1:10">
      <c r="A33" t="s">
        <v>160</v>
      </c>
      <c r="B33" t="s">
        <v>142</v>
      </c>
      <c r="C33" t="s">
        <v>149</v>
      </c>
      <c r="D33" t="s">
        <v>143</v>
      </c>
      <c r="E33" s="99">
        <v>54</v>
      </c>
      <c r="F33" t="s">
        <v>56</v>
      </c>
      <c r="G33" s="101" t="s">
        <v>201</v>
      </c>
      <c r="H33" t="s">
        <v>201</v>
      </c>
      <c r="I33" s="102">
        <v>1789</v>
      </c>
      <c r="J33">
        <f t="shared" si="0"/>
        <v>1789</v>
      </c>
    </row>
    <row r="34" spans="1:10">
      <c r="A34" t="s">
        <v>160</v>
      </c>
      <c r="B34" t="s">
        <v>142</v>
      </c>
      <c r="C34" t="s">
        <v>149</v>
      </c>
      <c r="D34" t="s">
        <v>143</v>
      </c>
      <c r="E34" s="99">
        <v>57</v>
      </c>
      <c r="F34" t="s">
        <v>57</v>
      </c>
      <c r="G34" s="101" t="s">
        <v>201</v>
      </c>
      <c r="H34" t="s">
        <v>201</v>
      </c>
      <c r="I34" s="102">
        <v>13053</v>
      </c>
      <c r="J34">
        <f t="shared" ref="J34:J65" si="1">IF(I34="Msk",8,I34)</f>
        <v>13053</v>
      </c>
    </row>
    <row r="35" spans="1:10">
      <c r="A35" t="s">
        <v>160</v>
      </c>
      <c r="B35" t="s">
        <v>142</v>
      </c>
      <c r="C35" t="s">
        <v>149</v>
      </c>
      <c r="D35" t="s">
        <v>143</v>
      </c>
      <c r="E35" s="99">
        <v>58</v>
      </c>
      <c r="F35" t="s">
        <v>58</v>
      </c>
      <c r="G35" s="101" t="s">
        <v>201</v>
      </c>
      <c r="H35" t="s">
        <v>201</v>
      </c>
      <c r="I35" s="102">
        <v>2292</v>
      </c>
      <c r="J35">
        <f t="shared" si="1"/>
        <v>2292</v>
      </c>
    </row>
    <row r="36" spans="1:10">
      <c r="A36" t="s">
        <v>160</v>
      </c>
      <c r="B36" t="s">
        <v>142</v>
      </c>
      <c r="C36" t="s">
        <v>149</v>
      </c>
      <c r="D36" t="s">
        <v>143</v>
      </c>
      <c r="E36" s="99">
        <v>59</v>
      </c>
      <c r="F36" t="s">
        <v>59</v>
      </c>
      <c r="G36" s="101" t="s">
        <v>201</v>
      </c>
      <c r="H36" t="s">
        <v>201</v>
      </c>
      <c r="I36" s="102">
        <v>3513</v>
      </c>
      <c r="J36">
        <f t="shared" si="1"/>
        <v>3513</v>
      </c>
    </row>
    <row r="37" spans="1:10">
      <c r="A37" t="s">
        <v>160</v>
      </c>
      <c r="B37" t="s">
        <v>142</v>
      </c>
      <c r="C37" t="s">
        <v>149</v>
      </c>
      <c r="D37" t="s">
        <v>143</v>
      </c>
      <c r="E37" s="99">
        <v>60</v>
      </c>
      <c r="F37" t="s">
        <v>60</v>
      </c>
      <c r="G37" s="101" t="s">
        <v>201</v>
      </c>
      <c r="H37" t="s">
        <v>201</v>
      </c>
      <c r="I37" s="102">
        <v>6167</v>
      </c>
      <c r="J37">
        <f t="shared" si="1"/>
        <v>6167</v>
      </c>
    </row>
    <row r="38" spans="1:10">
      <c r="A38" t="s">
        <v>160</v>
      </c>
      <c r="B38" t="s">
        <v>142</v>
      </c>
      <c r="C38" t="s">
        <v>149</v>
      </c>
      <c r="D38" t="s">
        <v>143</v>
      </c>
      <c r="E38" s="99">
        <v>61</v>
      </c>
      <c r="F38" t="s">
        <v>61</v>
      </c>
      <c r="G38" s="101" t="s">
        <v>201</v>
      </c>
      <c r="H38" t="s">
        <v>201</v>
      </c>
      <c r="I38" s="102">
        <v>20824</v>
      </c>
      <c r="J38">
        <f t="shared" si="1"/>
        <v>20824</v>
      </c>
    </row>
    <row r="39" spans="1:10">
      <c r="A39" t="s">
        <v>160</v>
      </c>
      <c r="B39" t="s">
        <v>142</v>
      </c>
      <c r="C39" t="s">
        <v>149</v>
      </c>
      <c r="D39" t="s">
        <v>143</v>
      </c>
      <c r="E39" s="99">
        <v>62</v>
      </c>
      <c r="F39" t="s">
        <v>62</v>
      </c>
      <c r="G39" s="101" t="s">
        <v>201</v>
      </c>
      <c r="H39" t="s">
        <v>201</v>
      </c>
      <c r="I39" s="102">
        <v>14204</v>
      </c>
      <c r="J39">
        <f t="shared" si="1"/>
        <v>14204</v>
      </c>
    </row>
    <row r="40" spans="1:10">
      <c r="A40" t="s">
        <v>160</v>
      </c>
      <c r="B40" t="s">
        <v>142</v>
      </c>
      <c r="C40" t="s">
        <v>149</v>
      </c>
      <c r="D40" t="s">
        <v>143</v>
      </c>
      <c r="E40" s="99">
        <v>63</v>
      </c>
      <c r="F40" t="s">
        <v>63</v>
      </c>
      <c r="G40" s="101" t="s">
        <v>201</v>
      </c>
      <c r="H40" t="s">
        <v>201</v>
      </c>
      <c r="I40" s="102">
        <v>9268</v>
      </c>
      <c r="J40">
        <f t="shared" si="1"/>
        <v>9268</v>
      </c>
    </row>
    <row r="41" spans="1:10">
      <c r="A41" t="s">
        <v>160</v>
      </c>
      <c r="B41" t="s">
        <v>142</v>
      </c>
      <c r="C41" t="s">
        <v>149</v>
      </c>
      <c r="D41" t="s">
        <v>143</v>
      </c>
      <c r="E41" s="99">
        <v>64</v>
      </c>
      <c r="F41" t="s">
        <v>64</v>
      </c>
      <c r="G41" s="101" t="s">
        <v>201</v>
      </c>
      <c r="H41" t="s">
        <v>201</v>
      </c>
      <c r="I41" s="102">
        <v>1469</v>
      </c>
      <c r="J41">
        <f t="shared" si="1"/>
        <v>1469</v>
      </c>
    </row>
    <row r="42" spans="1:10">
      <c r="A42" t="s">
        <v>160</v>
      </c>
      <c r="B42" t="s">
        <v>142</v>
      </c>
      <c r="C42" t="s">
        <v>149</v>
      </c>
      <c r="D42" t="s">
        <v>143</v>
      </c>
      <c r="E42" s="99">
        <v>67</v>
      </c>
      <c r="F42" t="s">
        <v>65</v>
      </c>
      <c r="G42" s="101" t="s">
        <v>201</v>
      </c>
      <c r="H42" t="s">
        <v>201</v>
      </c>
      <c r="I42" s="102">
        <v>5849</v>
      </c>
      <c r="J42">
        <f t="shared" si="1"/>
        <v>5849</v>
      </c>
    </row>
    <row r="43" spans="1:10">
      <c r="A43" t="s">
        <v>160</v>
      </c>
      <c r="B43" t="s">
        <v>142</v>
      </c>
      <c r="C43" t="s">
        <v>149</v>
      </c>
      <c r="D43" t="s">
        <v>143</v>
      </c>
      <c r="E43" s="99">
        <v>68</v>
      </c>
      <c r="F43" t="s">
        <v>66</v>
      </c>
      <c r="G43" s="101" t="s">
        <v>201</v>
      </c>
      <c r="H43" t="s">
        <v>201</v>
      </c>
      <c r="I43" s="102">
        <v>15486</v>
      </c>
      <c r="J43">
        <f t="shared" si="1"/>
        <v>15486</v>
      </c>
    </row>
    <row r="44" spans="1:10">
      <c r="A44" t="s">
        <v>160</v>
      </c>
      <c r="B44" t="s">
        <v>142</v>
      </c>
      <c r="C44" t="s">
        <v>149</v>
      </c>
      <c r="D44" t="s">
        <v>143</v>
      </c>
      <c r="E44" s="99">
        <v>69</v>
      </c>
      <c r="F44" t="s">
        <v>67</v>
      </c>
      <c r="G44" s="101" t="s">
        <v>201</v>
      </c>
      <c r="H44" t="s">
        <v>201</v>
      </c>
      <c r="I44" s="102">
        <v>4294</v>
      </c>
      <c r="J44">
        <f t="shared" si="1"/>
        <v>4294</v>
      </c>
    </row>
    <row r="45" spans="1:10">
      <c r="A45" t="s">
        <v>160</v>
      </c>
      <c r="B45" t="s">
        <v>142</v>
      </c>
      <c r="C45" t="s">
        <v>149</v>
      </c>
      <c r="D45" t="s">
        <v>143</v>
      </c>
      <c r="E45" s="99">
        <v>70</v>
      </c>
      <c r="F45" t="s">
        <v>151</v>
      </c>
      <c r="G45" s="101" t="s">
        <v>201</v>
      </c>
      <c r="H45" t="s">
        <v>201</v>
      </c>
      <c r="I45" s="102">
        <v>3841</v>
      </c>
      <c r="J45">
        <f t="shared" si="1"/>
        <v>3841</v>
      </c>
    </row>
    <row r="46" spans="1:10">
      <c r="A46" t="s">
        <v>160</v>
      </c>
      <c r="B46" t="s">
        <v>142</v>
      </c>
      <c r="C46" t="s">
        <v>149</v>
      </c>
      <c r="D46" t="s">
        <v>143</v>
      </c>
      <c r="E46" s="99">
        <v>71</v>
      </c>
      <c r="F46" t="s">
        <v>69</v>
      </c>
      <c r="G46" s="101" t="s">
        <v>201</v>
      </c>
      <c r="H46" t="s">
        <v>201</v>
      </c>
      <c r="I46" s="102">
        <v>11611</v>
      </c>
      <c r="J46">
        <f t="shared" si="1"/>
        <v>11611</v>
      </c>
    </row>
    <row r="47" spans="1:10">
      <c r="A47" t="s">
        <v>160</v>
      </c>
      <c r="B47" t="s">
        <v>142</v>
      </c>
      <c r="C47" t="s">
        <v>149</v>
      </c>
      <c r="D47" t="s">
        <v>143</v>
      </c>
      <c r="E47" s="99">
        <v>72</v>
      </c>
      <c r="F47" t="s">
        <v>70</v>
      </c>
      <c r="G47" s="101" t="s">
        <v>201</v>
      </c>
      <c r="H47" t="s">
        <v>201</v>
      </c>
      <c r="I47" s="102">
        <v>5425</v>
      </c>
      <c r="J47">
        <f t="shared" si="1"/>
        <v>5425</v>
      </c>
    </row>
    <row r="48" spans="1:10">
      <c r="A48" t="s">
        <v>160</v>
      </c>
      <c r="B48" t="s">
        <v>142</v>
      </c>
      <c r="C48" t="s">
        <v>149</v>
      </c>
      <c r="D48" t="s">
        <v>143</v>
      </c>
      <c r="E48" s="99">
        <v>73</v>
      </c>
      <c r="F48" t="s">
        <v>190</v>
      </c>
      <c r="G48" s="101" t="s">
        <v>201</v>
      </c>
      <c r="H48" t="s">
        <v>201</v>
      </c>
      <c r="I48" s="102">
        <v>16375</v>
      </c>
      <c r="J48">
        <f t="shared" si="1"/>
        <v>16375</v>
      </c>
    </row>
    <row r="49" spans="1:10">
      <c r="A49" t="s">
        <v>160</v>
      </c>
      <c r="B49" t="s">
        <v>142</v>
      </c>
      <c r="C49" t="s">
        <v>149</v>
      </c>
      <c r="D49" t="s">
        <v>143</v>
      </c>
      <c r="E49" s="99">
        <v>74</v>
      </c>
      <c r="F49" t="s">
        <v>72</v>
      </c>
      <c r="G49" s="101" t="s">
        <v>201</v>
      </c>
      <c r="H49" t="s">
        <v>201</v>
      </c>
      <c r="I49" s="102">
        <v>1022</v>
      </c>
      <c r="J49">
        <f t="shared" si="1"/>
        <v>1022</v>
      </c>
    </row>
    <row r="50" spans="1:10">
      <c r="A50" t="s">
        <v>160</v>
      </c>
      <c r="B50" t="s">
        <v>142</v>
      </c>
      <c r="C50" t="s">
        <v>149</v>
      </c>
      <c r="D50" t="s">
        <v>143</v>
      </c>
      <c r="E50" s="99">
        <v>75</v>
      </c>
      <c r="F50" t="s">
        <v>73</v>
      </c>
      <c r="G50" s="101" t="s">
        <v>201</v>
      </c>
      <c r="H50" t="s">
        <v>201</v>
      </c>
      <c r="I50" s="102">
        <v>6820</v>
      </c>
      <c r="J50">
        <f t="shared" si="1"/>
        <v>6820</v>
      </c>
    </row>
    <row r="51" spans="1:10">
      <c r="A51" t="s">
        <v>160</v>
      </c>
      <c r="B51" t="s">
        <v>142</v>
      </c>
      <c r="C51" t="s">
        <v>149</v>
      </c>
      <c r="D51" t="s">
        <v>143</v>
      </c>
      <c r="E51" s="99">
        <v>78</v>
      </c>
      <c r="F51" t="s">
        <v>74</v>
      </c>
      <c r="G51" s="101" t="s">
        <v>201</v>
      </c>
      <c r="H51" t="s">
        <v>201</v>
      </c>
      <c r="I51" s="102">
        <v>1732</v>
      </c>
      <c r="J51">
        <f t="shared" si="1"/>
        <v>1732</v>
      </c>
    </row>
    <row r="52" spans="1:10">
      <c r="A52" t="s">
        <v>160</v>
      </c>
      <c r="B52" t="s">
        <v>142</v>
      </c>
      <c r="C52" t="s">
        <v>149</v>
      </c>
      <c r="D52" t="s">
        <v>143</v>
      </c>
      <c r="E52" s="99">
        <v>79</v>
      </c>
      <c r="F52" t="s">
        <v>75</v>
      </c>
      <c r="G52" s="101" t="s">
        <v>201</v>
      </c>
      <c r="H52" t="s">
        <v>201</v>
      </c>
      <c r="I52" s="102">
        <v>8088</v>
      </c>
      <c r="J52">
        <f t="shared" si="1"/>
        <v>8088</v>
      </c>
    </row>
    <row r="53" spans="1:10">
      <c r="A53" t="s">
        <v>160</v>
      </c>
      <c r="B53" t="s">
        <v>142</v>
      </c>
      <c r="C53" t="s">
        <v>149</v>
      </c>
      <c r="D53" t="s">
        <v>143</v>
      </c>
      <c r="E53" s="99">
        <v>81</v>
      </c>
      <c r="F53" t="s">
        <v>76</v>
      </c>
      <c r="G53" s="101" t="s">
        <v>201</v>
      </c>
      <c r="H53" t="s">
        <v>201</v>
      </c>
      <c r="I53" s="102">
        <v>576</v>
      </c>
      <c r="J53">
        <f t="shared" si="1"/>
        <v>576</v>
      </c>
    </row>
    <row r="54" spans="1:10">
      <c r="A54" t="s">
        <v>160</v>
      </c>
      <c r="B54" t="s">
        <v>142</v>
      </c>
      <c r="C54" t="s">
        <v>149</v>
      </c>
      <c r="D54" t="s">
        <v>143</v>
      </c>
      <c r="E54" s="99">
        <v>82</v>
      </c>
      <c r="F54" t="s">
        <v>77</v>
      </c>
      <c r="G54" s="101" t="s">
        <v>201</v>
      </c>
      <c r="H54" t="s">
        <v>201</v>
      </c>
      <c r="I54" s="102">
        <v>4300</v>
      </c>
      <c r="J54">
        <f t="shared" si="1"/>
        <v>4300</v>
      </c>
    </row>
    <row r="55" spans="1:10">
      <c r="A55" t="s">
        <v>160</v>
      </c>
      <c r="B55" t="s">
        <v>142</v>
      </c>
      <c r="C55" t="s">
        <v>149</v>
      </c>
      <c r="D55" t="s">
        <v>143</v>
      </c>
      <c r="E55" s="99">
        <v>83</v>
      </c>
      <c r="F55" t="s">
        <v>78</v>
      </c>
      <c r="G55" s="101" t="s">
        <v>201</v>
      </c>
      <c r="H55" t="s">
        <v>201</v>
      </c>
      <c r="I55" s="102">
        <v>6513</v>
      </c>
      <c r="J55">
        <f t="shared" si="1"/>
        <v>6513</v>
      </c>
    </row>
    <row r="56" spans="1:10">
      <c r="A56" t="s">
        <v>160</v>
      </c>
      <c r="B56" t="s">
        <v>142</v>
      </c>
      <c r="C56" t="s">
        <v>149</v>
      </c>
      <c r="D56" t="s">
        <v>143</v>
      </c>
      <c r="E56" s="99">
        <v>84</v>
      </c>
      <c r="F56" t="s">
        <v>79</v>
      </c>
      <c r="G56" s="101" t="s">
        <v>201</v>
      </c>
      <c r="H56" t="s">
        <v>201</v>
      </c>
      <c r="I56" s="102">
        <v>320</v>
      </c>
      <c r="J56">
        <f t="shared" si="1"/>
        <v>320</v>
      </c>
    </row>
    <row r="57" spans="1:10">
      <c r="A57" t="s">
        <v>160</v>
      </c>
      <c r="B57" t="s">
        <v>142</v>
      </c>
      <c r="C57" t="s">
        <v>149</v>
      </c>
      <c r="D57" t="s">
        <v>143</v>
      </c>
      <c r="E57" s="99">
        <v>85</v>
      </c>
      <c r="F57" t="s">
        <v>80</v>
      </c>
      <c r="G57" s="101" t="s">
        <v>201</v>
      </c>
      <c r="H57" t="s">
        <v>201</v>
      </c>
      <c r="I57" s="102">
        <v>1137</v>
      </c>
      <c r="J57">
        <f t="shared" si="1"/>
        <v>1137</v>
      </c>
    </row>
    <row r="58" spans="1:10">
      <c r="A58" t="s">
        <v>160</v>
      </c>
      <c r="B58" t="s">
        <v>142</v>
      </c>
      <c r="C58" t="s">
        <v>149</v>
      </c>
      <c r="D58" t="s">
        <v>143</v>
      </c>
      <c r="E58" s="99">
        <v>87</v>
      </c>
      <c r="F58" t="s">
        <v>81</v>
      </c>
      <c r="G58" s="101" t="s">
        <v>201</v>
      </c>
      <c r="H58" t="s">
        <v>201</v>
      </c>
      <c r="I58" s="102">
        <v>181</v>
      </c>
    </row>
    <row r="59" spans="1:10">
      <c r="A59" t="s">
        <v>160</v>
      </c>
      <c r="B59" t="s">
        <v>142</v>
      </c>
      <c r="C59" t="s">
        <v>149</v>
      </c>
      <c r="D59" t="s">
        <v>143</v>
      </c>
      <c r="E59" s="99">
        <v>91</v>
      </c>
      <c r="F59" t="s">
        <v>82</v>
      </c>
      <c r="G59" s="101" t="s">
        <v>201</v>
      </c>
      <c r="H59" t="s">
        <v>201</v>
      </c>
      <c r="I59" s="102">
        <v>4032</v>
      </c>
    </row>
    <row r="60" spans="1:10">
      <c r="A60" t="s">
        <v>160</v>
      </c>
      <c r="B60" t="s">
        <v>142</v>
      </c>
      <c r="C60" t="s">
        <v>149</v>
      </c>
      <c r="D60" t="s">
        <v>143</v>
      </c>
      <c r="E60" s="99">
        <v>92</v>
      </c>
      <c r="F60" t="s">
        <v>83</v>
      </c>
      <c r="G60" s="101" t="s">
        <v>201</v>
      </c>
      <c r="H60" t="s">
        <v>201</v>
      </c>
      <c r="I60" s="102">
        <v>323</v>
      </c>
    </row>
    <row r="61" spans="1:10">
      <c r="A61" t="s">
        <v>160</v>
      </c>
      <c r="B61" t="s">
        <v>142</v>
      </c>
      <c r="C61" t="s">
        <v>149</v>
      </c>
      <c r="D61" t="s">
        <v>143</v>
      </c>
      <c r="E61" s="99">
        <v>93</v>
      </c>
      <c r="F61" t="s">
        <v>84</v>
      </c>
      <c r="G61" s="101" t="s">
        <v>201</v>
      </c>
      <c r="H61" t="s">
        <v>201</v>
      </c>
      <c r="I61" s="102">
        <v>5501</v>
      </c>
    </row>
    <row r="62" spans="1:10">
      <c r="A62" t="s">
        <v>160</v>
      </c>
      <c r="B62" t="s">
        <v>142</v>
      </c>
      <c r="C62" t="s">
        <v>149</v>
      </c>
      <c r="D62" t="s">
        <v>143</v>
      </c>
      <c r="E62" s="99">
        <v>5</v>
      </c>
      <c r="F62" t="s">
        <v>25</v>
      </c>
      <c r="G62" s="103" t="s">
        <v>179</v>
      </c>
      <c r="H62" t="s">
        <v>144</v>
      </c>
      <c r="I62" s="102">
        <v>314</v>
      </c>
      <c r="J62">
        <f t="shared" ref="J62:J93" si="2">IF(I62="Msk",8,I62)</f>
        <v>314</v>
      </c>
    </row>
    <row r="63" spans="1:10">
      <c r="A63" t="s">
        <v>160</v>
      </c>
      <c r="B63" t="s">
        <v>142</v>
      </c>
      <c r="C63" t="s">
        <v>149</v>
      </c>
      <c r="D63" t="s">
        <v>143</v>
      </c>
      <c r="E63" s="99">
        <v>6</v>
      </c>
      <c r="F63" t="s">
        <v>26</v>
      </c>
      <c r="G63" s="103" t="s">
        <v>179</v>
      </c>
      <c r="H63" t="s">
        <v>144</v>
      </c>
      <c r="I63" s="102">
        <v>255</v>
      </c>
      <c r="J63">
        <f t="shared" si="2"/>
        <v>255</v>
      </c>
    </row>
    <row r="64" spans="1:10">
      <c r="A64" t="s">
        <v>160</v>
      </c>
      <c r="B64" t="s">
        <v>142</v>
      </c>
      <c r="C64" t="s">
        <v>149</v>
      </c>
      <c r="D64" t="s">
        <v>143</v>
      </c>
      <c r="E64" s="99">
        <v>8</v>
      </c>
      <c r="F64" t="s">
        <v>27</v>
      </c>
      <c r="G64" s="103" t="s">
        <v>179</v>
      </c>
      <c r="H64" t="s">
        <v>144</v>
      </c>
      <c r="I64" s="102">
        <v>268</v>
      </c>
      <c r="J64">
        <f t="shared" si="2"/>
        <v>268</v>
      </c>
    </row>
    <row r="65" spans="1:10">
      <c r="A65" t="s">
        <v>160</v>
      </c>
      <c r="B65" t="s">
        <v>142</v>
      </c>
      <c r="C65" t="s">
        <v>149</v>
      </c>
      <c r="D65" t="s">
        <v>143</v>
      </c>
      <c r="E65" s="99">
        <v>10</v>
      </c>
      <c r="F65" t="s">
        <v>28</v>
      </c>
      <c r="G65" s="103" t="s">
        <v>179</v>
      </c>
      <c r="H65" t="s">
        <v>144</v>
      </c>
      <c r="I65" s="102" t="s">
        <v>150</v>
      </c>
      <c r="J65">
        <f t="shared" si="2"/>
        <v>8</v>
      </c>
    </row>
    <row r="66" spans="1:10">
      <c r="A66" t="s">
        <v>160</v>
      </c>
      <c r="B66" t="s">
        <v>142</v>
      </c>
      <c r="C66" t="s">
        <v>149</v>
      </c>
      <c r="D66" t="s">
        <v>143</v>
      </c>
      <c r="E66" s="99">
        <v>19</v>
      </c>
      <c r="F66" t="s">
        <v>29</v>
      </c>
      <c r="G66" s="103" t="s">
        <v>179</v>
      </c>
      <c r="H66" t="s">
        <v>144</v>
      </c>
      <c r="I66" s="102">
        <v>81</v>
      </c>
      <c r="J66">
        <f t="shared" si="2"/>
        <v>81</v>
      </c>
    </row>
    <row r="67" spans="1:10">
      <c r="A67" t="s">
        <v>160</v>
      </c>
      <c r="B67" t="s">
        <v>142</v>
      </c>
      <c r="C67" t="s">
        <v>149</v>
      </c>
      <c r="D67" t="s">
        <v>143</v>
      </c>
      <c r="E67" s="99">
        <v>20</v>
      </c>
      <c r="F67" t="s">
        <v>30</v>
      </c>
      <c r="G67" s="103" t="s">
        <v>179</v>
      </c>
      <c r="H67" t="s">
        <v>144</v>
      </c>
      <c r="I67" s="102">
        <v>243</v>
      </c>
      <c r="J67">
        <f t="shared" si="2"/>
        <v>243</v>
      </c>
    </row>
    <row r="68" spans="1:10">
      <c r="A68" t="s">
        <v>160</v>
      </c>
      <c r="B68" t="s">
        <v>142</v>
      </c>
      <c r="C68" t="s">
        <v>149</v>
      </c>
      <c r="D68" t="s">
        <v>143</v>
      </c>
      <c r="E68" s="99">
        <v>22</v>
      </c>
      <c r="F68" t="s">
        <v>31</v>
      </c>
      <c r="G68" s="103" t="s">
        <v>179</v>
      </c>
      <c r="H68" t="s">
        <v>144</v>
      </c>
      <c r="I68" s="102">
        <v>561</v>
      </c>
      <c r="J68">
        <f t="shared" si="2"/>
        <v>561</v>
      </c>
    </row>
    <row r="69" spans="1:10">
      <c r="A69" t="s">
        <v>160</v>
      </c>
      <c r="B69" t="s">
        <v>142</v>
      </c>
      <c r="C69" t="s">
        <v>149</v>
      </c>
      <c r="D69" t="s">
        <v>143</v>
      </c>
      <c r="E69" s="99">
        <v>23</v>
      </c>
      <c r="F69" t="s">
        <v>32</v>
      </c>
      <c r="G69" s="103" t="s">
        <v>179</v>
      </c>
      <c r="H69" t="s">
        <v>144</v>
      </c>
      <c r="I69" s="102">
        <v>1598</v>
      </c>
      <c r="J69">
        <f t="shared" si="2"/>
        <v>1598</v>
      </c>
    </row>
    <row r="70" spans="1:10">
      <c r="A70" t="s">
        <v>160</v>
      </c>
      <c r="B70" t="s">
        <v>142</v>
      </c>
      <c r="C70" t="s">
        <v>149</v>
      </c>
      <c r="D70" t="s">
        <v>143</v>
      </c>
      <c r="E70" s="99">
        <v>27</v>
      </c>
      <c r="F70" t="s">
        <v>33</v>
      </c>
      <c r="G70" s="103" t="s">
        <v>179</v>
      </c>
      <c r="H70" t="s">
        <v>144</v>
      </c>
      <c r="I70" s="102">
        <v>281</v>
      </c>
      <c r="J70">
        <f t="shared" si="2"/>
        <v>281</v>
      </c>
    </row>
    <row r="71" spans="1:10">
      <c r="A71" t="s">
        <v>160</v>
      </c>
      <c r="B71" t="s">
        <v>142</v>
      </c>
      <c r="C71" t="s">
        <v>149</v>
      </c>
      <c r="D71" t="s">
        <v>143</v>
      </c>
      <c r="E71" s="99">
        <v>28</v>
      </c>
      <c r="F71" t="s">
        <v>34</v>
      </c>
      <c r="G71" s="103" t="s">
        <v>179</v>
      </c>
      <c r="H71" t="s">
        <v>144</v>
      </c>
      <c r="I71" s="102">
        <v>185</v>
      </c>
      <c r="J71">
        <f t="shared" si="2"/>
        <v>185</v>
      </c>
    </row>
    <row r="72" spans="1:10">
      <c r="A72" t="s">
        <v>160</v>
      </c>
      <c r="B72" t="s">
        <v>142</v>
      </c>
      <c r="C72" t="s">
        <v>149</v>
      </c>
      <c r="D72" t="s">
        <v>143</v>
      </c>
      <c r="E72" s="99">
        <v>33</v>
      </c>
      <c r="F72" t="s">
        <v>35</v>
      </c>
      <c r="G72" s="103" t="s">
        <v>179</v>
      </c>
      <c r="H72" t="s">
        <v>144</v>
      </c>
      <c r="I72" s="102">
        <v>1051</v>
      </c>
      <c r="J72">
        <f t="shared" si="2"/>
        <v>1051</v>
      </c>
    </row>
    <row r="73" spans="1:10">
      <c r="A73" t="s">
        <v>160</v>
      </c>
      <c r="B73" t="s">
        <v>142</v>
      </c>
      <c r="C73" t="s">
        <v>149</v>
      </c>
      <c r="D73" t="s">
        <v>143</v>
      </c>
      <c r="E73" s="99">
        <v>34</v>
      </c>
      <c r="F73" t="s">
        <v>36</v>
      </c>
      <c r="G73" s="103" t="s">
        <v>179</v>
      </c>
      <c r="H73" t="s">
        <v>144</v>
      </c>
      <c r="I73" s="102">
        <v>1350</v>
      </c>
      <c r="J73">
        <f t="shared" si="2"/>
        <v>1350</v>
      </c>
    </row>
    <row r="74" spans="1:10">
      <c r="A74" t="s">
        <v>160</v>
      </c>
      <c r="B74" t="s">
        <v>142</v>
      </c>
      <c r="C74" t="s">
        <v>149</v>
      </c>
      <c r="D74" t="s">
        <v>143</v>
      </c>
      <c r="E74" s="99">
        <v>35</v>
      </c>
      <c r="F74" t="s">
        <v>37</v>
      </c>
      <c r="G74" s="103" t="s">
        <v>179</v>
      </c>
      <c r="H74" t="s">
        <v>144</v>
      </c>
      <c r="I74" s="102">
        <v>1907</v>
      </c>
      <c r="J74">
        <f t="shared" si="2"/>
        <v>1907</v>
      </c>
    </row>
    <row r="75" spans="1:10">
      <c r="A75" t="s">
        <v>160</v>
      </c>
      <c r="B75" t="s">
        <v>142</v>
      </c>
      <c r="C75" t="s">
        <v>149</v>
      </c>
      <c r="D75" t="s">
        <v>143</v>
      </c>
      <c r="E75" s="99">
        <v>36</v>
      </c>
      <c r="F75" t="s">
        <v>38</v>
      </c>
      <c r="G75" s="103" t="s">
        <v>179</v>
      </c>
      <c r="H75" t="s">
        <v>144</v>
      </c>
      <c r="I75" s="102">
        <v>5589</v>
      </c>
      <c r="J75">
        <f t="shared" si="2"/>
        <v>5589</v>
      </c>
    </row>
    <row r="76" spans="1:10">
      <c r="A76" t="s">
        <v>160</v>
      </c>
      <c r="B76" t="s">
        <v>142</v>
      </c>
      <c r="C76" t="s">
        <v>149</v>
      </c>
      <c r="D76" t="s">
        <v>143</v>
      </c>
      <c r="E76" s="99">
        <v>37</v>
      </c>
      <c r="F76" t="s">
        <v>39</v>
      </c>
      <c r="G76" s="103" t="s">
        <v>179</v>
      </c>
      <c r="H76" t="s">
        <v>144</v>
      </c>
      <c r="I76" s="102">
        <v>1033</v>
      </c>
      <c r="J76">
        <f t="shared" si="2"/>
        <v>1033</v>
      </c>
    </row>
    <row r="77" spans="1:10">
      <c r="A77" t="s">
        <v>160</v>
      </c>
      <c r="B77" t="s">
        <v>142</v>
      </c>
      <c r="C77" t="s">
        <v>149</v>
      </c>
      <c r="D77" t="s">
        <v>143</v>
      </c>
      <c r="E77" s="99">
        <v>38</v>
      </c>
      <c r="F77" t="s">
        <v>40</v>
      </c>
      <c r="G77" s="103" t="s">
        <v>179</v>
      </c>
      <c r="H77" t="s">
        <v>144</v>
      </c>
      <c r="I77" s="102">
        <v>1367</v>
      </c>
      <c r="J77">
        <f t="shared" si="2"/>
        <v>1367</v>
      </c>
    </row>
    <row r="78" spans="1:10">
      <c r="A78" t="s">
        <v>160</v>
      </c>
      <c r="B78" t="s">
        <v>142</v>
      </c>
      <c r="C78" t="s">
        <v>149</v>
      </c>
      <c r="D78" t="s">
        <v>143</v>
      </c>
      <c r="E78" s="99">
        <v>39</v>
      </c>
      <c r="F78" t="s">
        <v>41</v>
      </c>
      <c r="G78" s="103" t="s">
        <v>179</v>
      </c>
      <c r="H78" t="s">
        <v>144</v>
      </c>
      <c r="I78" s="102">
        <v>3349</v>
      </c>
      <c r="J78">
        <f t="shared" si="2"/>
        <v>3349</v>
      </c>
    </row>
    <row r="79" spans="1:10">
      <c r="A79" t="s">
        <v>160</v>
      </c>
      <c r="B79" t="s">
        <v>142</v>
      </c>
      <c r="C79" t="s">
        <v>149</v>
      </c>
      <c r="D79" t="s">
        <v>143</v>
      </c>
      <c r="E79" s="99">
        <v>40</v>
      </c>
      <c r="F79" t="s">
        <v>42</v>
      </c>
      <c r="G79" s="103" t="s">
        <v>179</v>
      </c>
      <c r="H79" t="s">
        <v>144</v>
      </c>
      <c r="I79" s="102">
        <v>605</v>
      </c>
      <c r="J79">
        <f t="shared" si="2"/>
        <v>605</v>
      </c>
    </row>
    <row r="80" spans="1:10">
      <c r="A80" t="s">
        <v>160</v>
      </c>
      <c r="B80" t="s">
        <v>142</v>
      </c>
      <c r="C80" t="s">
        <v>149</v>
      </c>
      <c r="D80" t="s">
        <v>143</v>
      </c>
      <c r="E80" s="99">
        <v>41</v>
      </c>
      <c r="F80" t="s">
        <v>43</v>
      </c>
      <c r="G80" s="103" t="s">
        <v>179</v>
      </c>
      <c r="H80" t="s">
        <v>144</v>
      </c>
      <c r="I80" s="102">
        <v>1819</v>
      </c>
      <c r="J80">
        <f t="shared" si="2"/>
        <v>1819</v>
      </c>
    </row>
    <row r="81" spans="1:10">
      <c r="A81" t="s">
        <v>160</v>
      </c>
      <c r="B81" t="s">
        <v>142</v>
      </c>
      <c r="C81" t="s">
        <v>149</v>
      </c>
      <c r="D81" t="s">
        <v>143</v>
      </c>
      <c r="E81" s="99">
        <v>42</v>
      </c>
      <c r="F81" t="s">
        <v>44</v>
      </c>
      <c r="G81" s="103" t="s">
        <v>179</v>
      </c>
      <c r="H81" t="s">
        <v>144</v>
      </c>
      <c r="I81" s="102">
        <v>1120</v>
      </c>
      <c r="J81">
        <f t="shared" si="2"/>
        <v>1120</v>
      </c>
    </row>
    <row r="82" spans="1:10">
      <c r="A82" t="s">
        <v>160</v>
      </c>
      <c r="B82" t="s">
        <v>142</v>
      </c>
      <c r="C82" t="s">
        <v>149</v>
      </c>
      <c r="D82" t="s">
        <v>143</v>
      </c>
      <c r="E82" s="99">
        <v>43</v>
      </c>
      <c r="F82" t="s">
        <v>45</v>
      </c>
      <c r="G82" s="103" t="s">
        <v>179</v>
      </c>
      <c r="H82" t="s">
        <v>144</v>
      </c>
      <c r="I82" s="102">
        <v>2015</v>
      </c>
      <c r="J82">
        <f t="shared" si="2"/>
        <v>2015</v>
      </c>
    </row>
    <row r="83" spans="1:10">
      <c r="A83" t="s">
        <v>160</v>
      </c>
      <c r="B83" t="s">
        <v>142</v>
      </c>
      <c r="C83" t="s">
        <v>149</v>
      </c>
      <c r="D83" t="s">
        <v>143</v>
      </c>
      <c r="E83" s="99">
        <v>44</v>
      </c>
      <c r="F83" t="s">
        <v>46</v>
      </c>
      <c r="G83" s="103" t="s">
        <v>179</v>
      </c>
      <c r="H83" t="s">
        <v>144</v>
      </c>
      <c r="I83" s="102">
        <v>1127</v>
      </c>
      <c r="J83">
        <f t="shared" si="2"/>
        <v>1127</v>
      </c>
    </row>
    <row r="84" spans="1:10">
      <c r="A84" t="s">
        <v>160</v>
      </c>
      <c r="B84" t="s">
        <v>142</v>
      </c>
      <c r="C84" t="s">
        <v>149</v>
      </c>
      <c r="D84" t="s">
        <v>143</v>
      </c>
      <c r="E84" s="99">
        <v>45</v>
      </c>
      <c r="F84" t="s">
        <v>47</v>
      </c>
      <c r="G84" s="103" t="s">
        <v>179</v>
      </c>
      <c r="H84" t="s">
        <v>144</v>
      </c>
      <c r="I84" s="102">
        <v>470</v>
      </c>
      <c r="J84">
        <f t="shared" si="2"/>
        <v>470</v>
      </c>
    </row>
    <row r="85" spans="1:10">
      <c r="A85" t="s">
        <v>160</v>
      </c>
      <c r="B85" t="s">
        <v>142</v>
      </c>
      <c r="C85" t="s">
        <v>149</v>
      </c>
      <c r="D85" t="s">
        <v>143</v>
      </c>
      <c r="E85" s="99">
        <v>46</v>
      </c>
      <c r="F85" t="s">
        <v>48</v>
      </c>
      <c r="G85" s="103" t="s">
        <v>179</v>
      </c>
      <c r="H85" t="s">
        <v>144</v>
      </c>
      <c r="I85" s="102">
        <v>254</v>
      </c>
      <c r="J85">
        <f t="shared" si="2"/>
        <v>254</v>
      </c>
    </row>
    <row r="86" spans="1:10">
      <c r="A86" t="s">
        <v>160</v>
      </c>
      <c r="B86" t="s">
        <v>142</v>
      </c>
      <c r="C86" t="s">
        <v>149</v>
      </c>
      <c r="D86" t="s">
        <v>143</v>
      </c>
      <c r="E86" s="99">
        <v>47</v>
      </c>
      <c r="F86" t="s">
        <v>189</v>
      </c>
      <c r="G86" s="103" t="s">
        <v>179</v>
      </c>
      <c r="H86" t="s">
        <v>144</v>
      </c>
      <c r="I86" s="102">
        <v>211</v>
      </c>
      <c r="J86">
        <f t="shared" si="2"/>
        <v>211</v>
      </c>
    </row>
    <row r="87" spans="1:10">
      <c r="A87" t="s">
        <v>160</v>
      </c>
      <c r="B87" t="s">
        <v>142</v>
      </c>
      <c r="C87" t="s">
        <v>149</v>
      </c>
      <c r="D87" t="s">
        <v>143</v>
      </c>
      <c r="E87" s="99">
        <v>48</v>
      </c>
      <c r="F87" t="s">
        <v>202</v>
      </c>
      <c r="G87" s="103" t="s">
        <v>179</v>
      </c>
      <c r="H87" t="s">
        <v>144</v>
      </c>
      <c r="I87" s="102">
        <v>369</v>
      </c>
      <c r="J87">
        <f t="shared" si="2"/>
        <v>369</v>
      </c>
    </row>
    <row r="88" spans="1:10">
      <c r="A88" t="s">
        <v>160</v>
      </c>
      <c r="B88" t="s">
        <v>142</v>
      </c>
      <c r="C88" t="s">
        <v>149</v>
      </c>
      <c r="D88" t="s">
        <v>143</v>
      </c>
      <c r="E88" s="99">
        <v>49</v>
      </c>
      <c r="F88" t="s">
        <v>51</v>
      </c>
      <c r="G88" s="103" t="s">
        <v>179</v>
      </c>
      <c r="H88" t="s">
        <v>144</v>
      </c>
      <c r="I88" s="102" t="s">
        <v>150</v>
      </c>
      <c r="J88">
        <f t="shared" si="2"/>
        <v>8</v>
      </c>
    </row>
    <row r="89" spans="1:10">
      <c r="A89" t="s">
        <v>160</v>
      </c>
      <c r="B89" t="s">
        <v>142</v>
      </c>
      <c r="C89" t="s">
        <v>149</v>
      </c>
      <c r="D89" t="s">
        <v>143</v>
      </c>
      <c r="E89" s="99">
        <v>50</v>
      </c>
      <c r="F89" t="s">
        <v>52</v>
      </c>
      <c r="G89" s="103" t="s">
        <v>179</v>
      </c>
      <c r="H89" t="s">
        <v>144</v>
      </c>
      <c r="I89" s="102" t="s">
        <v>150</v>
      </c>
      <c r="J89">
        <f t="shared" si="2"/>
        <v>8</v>
      </c>
    </row>
    <row r="90" spans="1:10">
      <c r="A90" t="s">
        <v>160</v>
      </c>
      <c r="B90" t="s">
        <v>142</v>
      </c>
      <c r="C90" t="s">
        <v>149</v>
      </c>
      <c r="D90" t="s">
        <v>143</v>
      </c>
      <c r="E90" s="99">
        <v>51</v>
      </c>
      <c r="F90" t="s">
        <v>53</v>
      </c>
      <c r="G90" s="103" t="s">
        <v>179</v>
      </c>
      <c r="H90" t="s">
        <v>144</v>
      </c>
      <c r="I90" s="102">
        <v>84</v>
      </c>
      <c r="J90">
        <f t="shared" si="2"/>
        <v>84</v>
      </c>
    </row>
    <row r="91" spans="1:10">
      <c r="A91" t="s">
        <v>160</v>
      </c>
      <c r="B91" t="s">
        <v>142</v>
      </c>
      <c r="C91" t="s">
        <v>149</v>
      </c>
      <c r="D91" t="s">
        <v>143</v>
      </c>
      <c r="E91" s="99">
        <v>52</v>
      </c>
      <c r="F91" t="s">
        <v>54</v>
      </c>
      <c r="G91" s="103" t="s">
        <v>179</v>
      </c>
      <c r="H91" t="s">
        <v>144</v>
      </c>
      <c r="I91" s="102">
        <v>114</v>
      </c>
      <c r="J91">
        <f t="shared" si="2"/>
        <v>114</v>
      </c>
    </row>
    <row r="92" spans="1:10">
      <c r="A92" t="s">
        <v>160</v>
      </c>
      <c r="B92" t="s">
        <v>142</v>
      </c>
      <c r="C92" t="s">
        <v>149</v>
      </c>
      <c r="D92" t="s">
        <v>143</v>
      </c>
      <c r="E92" s="99">
        <v>53</v>
      </c>
      <c r="F92" t="s">
        <v>55</v>
      </c>
      <c r="G92" s="103" t="s">
        <v>179</v>
      </c>
      <c r="H92" t="s">
        <v>144</v>
      </c>
      <c r="I92" s="102">
        <v>120</v>
      </c>
      <c r="J92">
        <f t="shared" si="2"/>
        <v>120</v>
      </c>
    </row>
    <row r="93" spans="1:10">
      <c r="A93" t="s">
        <v>160</v>
      </c>
      <c r="B93" t="s">
        <v>142</v>
      </c>
      <c r="C93" t="s">
        <v>149</v>
      </c>
      <c r="D93" t="s">
        <v>143</v>
      </c>
      <c r="E93" s="99">
        <v>54</v>
      </c>
      <c r="F93" t="s">
        <v>56</v>
      </c>
      <c r="G93" s="103" t="s">
        <v>179</v>
      </c>
      <c r="H93" t="s">
        <v>144</v>
      </c>
      <c r="I93" s="102">
        <v>100</v>
      </c>
      <c r="J93">
        <f t="shared" si="2"/>
        <v>100</v>
      </c>
    </row>
    <row r="94" spans="1:10">
      <c r="A94" t="s">
        <v>160</v>
      </c>
      <c r="B94" t="s">
        <v>142</v>
      </c>
      <c r="C94" t="s">
        <v>149</v>
      </c>
      <c r="D94" t="s">
        <v>143</v>
      </c>
      <c r="E94" s="99">
        <v>57</v>
      </c>
      <c r="F94" t="s">
        <v>57</v>
      </c>
      <c r="G94" s="103" t="s">
        <v>179</v>
      </c>
      <c r="H94" t="s">
        <v>144</v>
      </c>
      <c r="I94" s="102">
        <v>816</v>
      </c>
      <c r="J94">
        <f t="shared" ref="J94:J125" si="3">IF(I94="Msk",8,I94)</f>
        <v>816</v>
      </c>
    </row>
    <row r="95" spans="1:10">
      <c r="A95" t="s">
        <v>160</v>
      </c>
      <c r="B95" t="s">
        <v>142</v>
      </c>
      <c r="C95" t="s">
        <v>149</v>
      </c>
      <c r="D95" t="s">
        <v>143</v>
      </c>
      <c r="E95" s="99">
        <v>58</v>
      </c>
      <c r="F95" t="s">
        <v>58</v>
      </c>
      <c r="G95" s="103" t="s">
        <v>179</v>
      </c>
      <c r="H95" t="s">
        <v>144</v>
      </c>
      <c r="I95" s="102">
        <v>113</v>
      </c>
      <c r="J95">
        <f t="shared" si="3"/>
        <v>113</v>
      </c>
    </row>
    <row r="96" spans="1:10">
      <c r="A96" t="s">
        <v>160</v>
      </c>
      <c r="B96" t="s">
        <v>142</v>
      </c>
      <c r="C96" t="s">
        <v>149</v>
      </c>
      <c r="D96" t="s">
        <v>143</v>
      </c>
      <c r="E96" s="99">
        <v>59</v>
      </c>
      <c r="F96" t="s">
        <v>59</v>
      </c>
      <c r="G96" s="103" t="s">
        <v>179</v>
      </c>
      <c r="H96" t="s">
        <v>144</v>
      </c>
      <c r="I96" s="102">
        <v>200</v>
      </c>
      <c r="J96">
        <f t="shared" si="3"/>
        <v>200</v>
      </c>
    </row>
    <row r="97" spans="1:10">
      <c r="A97" t="s">
        <v>160</v>
      </c>
      <c r="B97" t="s">
        <v>142</v>
      </c>
      <c r="C97" t="s">
        <v>149</v>
      </c>
      <c r="D97" t="s">
        <v>143</v>
      </c>
      <c r="E97" s="99">
        <v>60</v>
      </c>
      <c r="F97" t="s">
        <v>60</v>
      </c>
      <c r="G97" s="103" t="s">
        <v>179</v>
      </c>
      <c r="H97" t="s">
        <v>144</v>
      </c>
      <c r="I97" s="102">
        <v>446</v>
      </c>
      <c r="J97">
        <f t="shared" si="3"/>
        <v>446</v>
      </c>
    </row>
    <row r="98" spans="1:10">
      <c r="A98" t="s">
        <v>160</v>
      </c>
      <c r="B98" t="s">
        <v>142</v>
      </c>
      <c r="C98" t="s">
        <v>149</v>
      </c>
      <c r="D98" t="s">
        <v>143</v>
      </c>
      <c r="E98" s="99">
        <v>61</v>
      </c>
      <c r="F98" t="s">
        <v>61</v>
      </c>
      <c r="G98" s="103" t="s">
        <v>179</v>
      </c>
      <c r="H98" t="s">
        <v>144</v>
      </c>
      <c r="I98" s="102">
        <v>1241</v>
      </c>
      <c r="J98">
        <f t="shared" si="3"/>
        <v>1241</v>
      </c>
    </row>
    <row r="99" spans="1:10">
      <c r="A99" t="s">
        <v>160</v>
      </c>
      <c r="B99" t="s">
        <v>142</v>
      </c>
      <c r="C99" t="s">
        <v>149</v>
      </c>
      <c r="D99" t="s">
        <v>143</v>
      </c>
      <c r="E99" s="99">
        <v>62</v>
      </c>
      <c r="F99" t="s">
        <v>62</v>
      </c>
      <c r="G99" s="103" t="s">
        <v>179</v>
      </c>
      <c r="H99" t="s">
        <v>144</v>
      </c>
      <c r="I99" s="102">
        <v>987</v>
      </c>
      <c r="J99">
        <f t="shared" si="3"/>
        <v>987</v>
      </c>
    </row>
    <row r="100" spans="1:10">
      <c r="A100" t="s">
        <v>160</v>
      </c>
      <c r="B100" t="s">
        <v>142</v>
      </c>
      <c r="C100" t="s">
        <v>149</v>
      </c>
      <c r="D100" t="s">
        <v>143</v>
      </c>
      <c r="E100" s="99">
        <v>63</v>
      </c>
      <c r="F100" t="s">
        <v>63</v>
      </c>
      <c r="G100" s="103" t="s">
        <v>179</v>
      </c>
      <c r="H100" t="s">
        <v>144</v>
      </c>
      <c r="I100" s="102">
        <v>412</v>
      </c>
      <c r="J100">
        <f t="shared" si="3"/>
        <v>412</v>
      </c>
    </row>
    <row r="101" spans="1:10">
      <c r="A101" t="s">
        <v>160</v>
      </c>
      <c r="B101" t="s">
        <v>142</v>
      </c>
      <c r="C101" t="s">
        <v>149</v>
      </c>
      <c r="D101" t="s">
        <v>143</v>
      </c>
      <c r="E101" s="99">
        <v>64</v>
      </c>
      <c r="F101" t="s">
        <v>64</v>
      </c>
      <c r="G101" s="103" t="s">
        <v>179</v>
      </c>
      <c r="H101" t="s">
        <v>144</v>
      </c>
      <c r="I101" s="102">
        <v>87</v>
      </c>
      <c r="J101">
        <f t="shared" si="3"/>
        <v>87</v>
      </c>
    </row>
    <row r="102" spans="1:10">
      <c r="A102" t="s">
        <v>160</v>
      </c>
      <c r="B102" t="s">
        <v>142</v>
      </c>
      <c r="C102" t="s">
        <v>149</v>
      </c>
      <c r="D102" t="s">
        <v>143</v>
      </c>
      <c r="E102" s="99">
        <v>67</v>
      </c>
      <c r="F102" t="s">
        <v>65</v>
      </c>
      <c r="G102" s="103" t="s">
        <v>179</v>
      </c>
      <c r="H102" t="s">
        <v>144</v>
      </c>
      <c r="I102" s="102">
        <v>370</v>
      </c>
      <c r="J102">
        <f t="shared" si="3"/>
        <v>370</v>
      </c>
    </row>
    <row r="103" spans="1:10">
      <c r="A103" t="s">
        <v>160</v>
      </c>
      <c r="B103" t="s">
        <v>142</v>
      </c>
      <c r="C103" t="s">
        <v>149</v>
      </c>
      <c r="D103" t="s">
        <v>143</v>
      </c>
      <c r="E103" s="99">
        <v>68</v>
      </c>
      <c r="F103" t="s">
        <v>66</v>
      </c>
      <c r="G103" s="103" t="s">
        <v>179</v>
      </c>
      <c r="H103" t="s">
        <v>144</v>
      </c>
      <c r="I103" s="102">
        <v>936</v>
      </c>
      <c r="J103">
        <f t="shared" si="3"/>
        <v>936</v>
      </c>
    </row>
    <row r="104" spans="1:10">
      <c r="A104" t="s">
        <v>160</v>
      </c>
      <c r="B104" t="s">
        <v>142</v>
      </c>
      <c r="C104" t="s">
        <v>149</v>
      </c>
      <c r="D104" t="s">
        <v>143</v>
      </c>
      <c r="E104" s="99">
        <v>69</v>
      </c>
      <c r="F104" t="s">
        <v>67</v>
      </c>
      <c r="G104" s="103" t="s">
        <v>179</v>
      </c>
      <c r="H104" t="s">
        <v>144</v>
      </c>
      <c r="I104" s="102">
        <v>241</v>
      </c>
      <c r="J104">
        <f t="shared" si="3"/>
        <v>241</v>
      </c>
    </row>
    <row r="105" spans="1:10">
      <c r="A105" t="s">
        <v>160</v>
      </c>
      <c r="B105" t="s">
        <v>142</v>
      </c>
      <c r="C105" t="s">
        <v>149</v>
      </c>
      <c r="D105" t="s">
        <v>143</v>
      </c>
      <c r="E105" s="99">
        <v>70</v>
      </c>
      <c r="F105" t="s">
        <v>151</v>
      </c>
      <c r="G105" s="103" t="s">
        <v>179</v>
      </c>
      <c r="H105" t="s">
        <v>144</v>
      </c>
      <c r="I105" s="102">
        <v>201</v>
      </c>
      <c r="J105">
        <f t="shared" si="3"/>
        <v>201</v>
      </c>
    </row>
    <row r="106" spans="1:10">
      <c r="A106" t="s">
        <v>160</v>
      </c>
      <c r="B106" t="s">
        <v>142</v>
      </c>
      <c r="C106" t="s">
        <v>149</v>
      </c>
      <c r="D106" t="s">
        <v>143</v>
      </c>
      <c r="E106" s="99">
        <v>71</v>
      </c>
      <c r="F106" t="s">
        <v>69</v>
      </c>
      <c r="G106" s="103" t="s">
        <v>179</v>
      </c>
      <c r="H106" t="s">
        <v>144</v>
      </c>
      <c r="I106" s="102">
        <v>640</v>
      </c>
      <c r="J106">
        <f t="shared" si="3"/>
        <v>640</v>
      </c>
    </row>
    <row r="107" spans="1:10">
      <c r="A107" t="s">
        <v>160</v>
      </c>
      <c r="B107" t="s">
        <v>142</v>
      </c>
      <c r="C107" t="s">
        <v>149</v>
      </c>
      <c r="D107" t="s">
        <v>143</v>
      </c>
      <c r="E107" s="99">
        <v>72</v>
      </c>
      <c r="F107" t="s">
        <v>70</v>
      </c>
      <c r="G107" s="103" t="s">
        <v>179</v>
      </c>
      <c r="H107" t="s">
        <v>144</v>
      </c>
      <c r="I107" s="102">
        <v>342</v>
      </c>
      <c r="J107">
        <f t="shared" si="3"/>
        <v>342</v>
      </c>
    </row>
    <row r="108" spans="1:10">
      <c r="A108" t="s">
        <v>160</v>
      </c>
      <c r="B108" t="s">
        <v>142</v>
      </c>
      <c r="C108" t="s">
        <v>149</v>
      </c>
      <c r="D108" t="s">
        <v>143</v>
      </c>
      <c r="E108" s="99">
        <v>73</v>
      </c>
      <c r="F108" t="s">
        <v>190</v>
      </c>
      <c r="G108" s="103" t="s">
        <v>179</v>
      </c>
      <c r="H108" t="s">
        <v>144</v>
      </c>
      <c r="I108" s="102">
        <v>1031</v>
      </c>
      <c r="J108">
        <f t="shared" si="3"/>
        <v>1031</v>
      </c>
    </row>
    <row r="109" spans="1:10">
      <c r="A109" t="s">
        <v>160</v>
      </c>
      <c r="B109" t="s">
        <v>142</v>
      </c>
      <c r="C109" t="s">
        <v>149</v>
      </c>
      <c r="D109" t="s">
        <v>143</v>
      </c>
      <c r="E109" s="99">
        <v>74</v>
      </c>
      <c r="F109" t="s">
        <v>72</v>
      </c>
      <c r="G109" s="103" t="s">
        <v>179</v>
      </c>
      <c r="H109" t="s">
        <v>144</v>
      </c>
      <c r="I109" s="102">
        <v>71</v>
      </c>
      <c r="J109">
        <f t="shared" si="3"/>
        <v>71</v>
      </c>
    </row>
    <row r="110" spans="1:10">
      <c r="A110" t="s">
        <v>160</v>
      </c>
      <c r="B110" t="s">
        <v>142</v>
      </c>
      <c r="C110" t="s">
        <v>149</v>
      </c>
      <c r="D110" t="s">
        <v>143</v>
      </c>
      <c r="E110" s="99">
        <v>75</v>
      </c>
      <c r="F110" t="s">
        <v>73</v>
      </c>
      <c r="G110" s="103" t="s">
        <v>179</v>
      </c>
      <c r="H110" t="s">
        <v>144</v>
      </c>
      <c r="I110" s="102">
        <v>480</v>
      </c>
      <c r="J110">
        <f t="shared" si="3"/>
        <v>480</v>
      </c>
    </row>
    <row r="111" spans="1:10">
      <c r="A111" t="s">
        <v>160</v>
      </c>
      <c r="B111" t="s">
        <v>142</v>
      </c>
      <c r="C111" t="s">
        <v>149</v>
      </c>
      <c r="D111" t="s">
        <v>143</v>
      </c>
      <c r="E111" s="99">
        <v>78</v>
      </c>
      <c r="F111" t="s">
        <v>74</v>
      </c>
      <c r="G111" s="103" t="s">
        <v>179</v>
      </c>
      <c r="H111" t="s">
        <v>144</v>
      </c>
      <c r="I111" s="102">
        <v>148</v>
      </c>
      <c r="J111">
        <f t="shared" si="3"/>
        <v>148</v>
      </c>
    </row>
    <row r="112" spans="1:10">
      <c r="A112" t="s">
        <v>160</v>
      </c>
      <c r="B112" t="s">
        <v>142</v>
      </c>
      <c r="C112" t="s">
        <v>149</v>
      </c>
      <c r="D112" t="s">
        <v>143</v>
      </c>
      <c r="E112" s="99">
        <v>79</v>
      </c>
      <c r="F112" t="s">
        <v>75</v>
      </c>
      <c r="G112" s="103" t="s">
        <v>179</v>
      </c>
      <c r="H112" t="s">
        <v>144</v>
      </c>
      <c r="I112" s="102">
        <v>466</v>
      </c>
      <c r="J112">
        <f t="shared" si="3"/>
        <v>466</v>
      </c>
    </row>
    <row r="113" spans="1:10">
      <c r="A113" t="s">
        <v>160</v>
      </c>
      <c r="B113" t="s">
        <v>142</v>
      </c>
      <c r="C113" t="s">
        <v>149</v>
      </c>
      <c r="D113" t="s">
        <v>143</v>
      </c>
      <c r="E113" s="99">
        <v>81</v>
      </c>
      <c r="F113" t="s">
        <v>76</v>
      </c>
      <c r="G113" s="103" t="s">
        <v>179</v>
      </c>
      <c r="H113" t="s">
        <v>144</v>
      </c>
      <c r="I113" s="102">
        <v>27</v>
      </c>
      <c r="J113">
        <f t="shared" si="3"/>
        <v>27</v>
      </c>
    </row>
    <row r="114" spans="1:10">
      <c r="A114" t="s">
        <v>160</v>
      </c>
      <c r="B114" t="s">
        <v>142</v>
      </c>
      <c r="C114" t="s">
        <v>149</v>
      </c>
      <c r="D114" t="s">
        <v>143</v>
      </c>
      <c r="E114" s="99">
        <v>82</v>
      </c>
      <c r="F114" t="s">
        <v>77</v>
      </c>
      <c r="G114" s="103" t="s">
        <v>179</v>
      </c>
      <c r="H114" t="s">
        <v>144</v>
      </c>
      <c r="I114" s="102">
        <v>287</v>
      </c>
      <c r="J114">
        <f t="shared" si="3"/>
        <v>287</v>
      </c>
    </row>
    <row r="115" spans="1:10">
      <c r="A115" t="s">
        <v>160</v>
      </c>
      <c r="B115" t="s">
        <v>142</v>
      </c>
      <c r="C115" t="s">
        <v>149</v>
      </c>
      <c r="D115" t="s">
        <v>143</v>
      </c>
      <c r="E115" s="99">
        <v>83</v>
      </c>
      <c r="F115" t="s">
        <v>78</v>
      </c>
      <c r="G115" s="103" t="s">
        <v>179</v>
      </c>
      <c r="H115" t="s">
        <v>144</v>
      </c>
      <c r="I115" s="102">
        <v>407</v>
      </c>
      <c r="J115">
        <f t="shared" si="3"/>
        <v>407</v>
      </c>
    </row>
    <row r="116" spans="1:10">
      <c r="A116" t="s">
        <v>160</v>
      </c>
      <c r="B116" t="s">
        <v>142</v>
      </c>
      <c r="C116" t="s">
        <v>149</v>
      </c>
      <c r="D116" t="s">
        <v>143</v>
      </c>
      <c r="E116" s="99">
        <v>84</v>
      </c>
      <c r="F116" t="s">
        <v>79</v>
      </c>
      <c r="G116" s="103" t="s">
        <v>179</v>
      </c>
      <c r="H116" t="s">
        <v>144</v>
      </c>
      <c r="I116" s="102">
        <v>23</v>
      </c>
      <c r="J116">
        <f t="shared" si="3"/>
        <v>23</v>
      </c>
    </row>
    <row r="117" spans="1:10">
      <c r="A117" t="s">
        <v>160</v>
      </c>
      <c r="B117" t="s">
        <v>142</v>
      </c>
      <c r="C117" t="s">
        <v>149</v>
      </c>
      <c r="D117" t="s">
        <v>143</v>
      </c>
      <c r="E117" s="99">
        <v>85</v>
      </c>
      <c r="F117" t="s">
        <v>80</v>
      </c>
      <c r="G117" s="103" t="s">
        <v>179</v>
      </c>
      <c r="H117" t="s">
        <v>144</v>
      </c>
      <c r="I117" s="102">
        <v>54</v>
      </c>
      <c r="J117">
        <f t="shared" si="3"/>
        <v>54</v>
      </c>
    </row>
    <row r="118" spans="1:10">
      <c r="A118" t="s">
        <v>160</v>
      </c>
      <c r="B118" t="s">
        <v>142</v>
      </c>
      <c r="C118" t="s">
        <v>149</v>
      </c>
      <c r="D118" t="s">
        <v>143</v>
      </c>
      <c r="E118" s="99">
        <v>87</v>
      </c>
      <c r="F118" t="s">
        <v>81</v>
      </c>
      <c r="G118" s="103" t="s">
        <v>179</v>
      </c>
      <c r="H118" t="s">
        <v>144</v>
      </c>
      <c r="I118" s="102">
        <v>24</v>
      </c>
      <c r="J118">
        <f t="shared" si="3"/>
        <v>24</v>
      </c>
    </row>
    <row r="119" spans="1:10">
      <c r="A119" t="s">
        <v>160</v>
      </c>
      <c r="B119" t="s">
        <v>142</v>
      </c>
      <c r="C119" t="s">
        <v>149</v>
      </c>
      <c r="D119" t="s">
        <v>143</v>
      </c>
      <c r="E119" s="99">
        <v>91</v>
      </c>
      <c r="F119" t="s">
        <v>82</v>
      </c>
      <c r="G119" s="103" t="s">
        <v>179</v>
      </c>
      <c r="H119" t="s">
        <v>144</v>
      </c>
      <c r="I119" s="102">
        <v>168</v>
      </c>
    </row>
    <row r="120" spans="1:10">
      <c r="A120" t="s">
        <v>160</v>
      </c>
      <c r="B120" t="s">
        <v>142</v>
      </c>
      <c r="C120" t="s">
        <v>149</v>
      </c>
      <c r="D120" t="s">
        <v>143</v>
      </c>
      <c r="E120" s="99">
        <v>92</v>
      </c>
      <c r="F120" t="s">
        <v>83</v>
      </c>
      <c r="G120" s="103" t="s">
        <v>179</v>
      </c>
      <c r="H120" t="s">
        <v>144</v>
      </c>
      <c r="I120" s="102">
        <v>14</v>
      </c>
    </row>
    <row r="121" spans="1:10">
      <c r="A121" t="s">
        <v>160</v>
      </c>
      <c r="B121" t="s">
        <v>142</v>
      </c>
      <c r="C121" t="s">
        <v>149</v>
      </c>
      <c r="D121" t="s">
        <v>143</v>
      </c>
      <c r="E121" s="99">
        <v>93</v>
      </c>
      <c r="F121" t="s">
        <v>84</v>
      </c>
      <c r="G121" s="103" t="s">
        <v>179</v>
      </c>
      <c r="H121" t="s">
        <v>144</v>
      </c>
      <c r="I121" s="102">
        <v>499</v>
      </c>
    </row>
    <row r="122" spans="1:10">
      <c r="A122" t="s">
        <v>160</v>
      </c>
      <c r="B122" t="s">
        <v>142</v>
      </c>
      <c r="C122" t="s">
        <v>149</v>
      </c>
      <c r="D122" t="s">
        <v>143</v>
      </c>
      <c r="E122" s="99">
        <v>5</v>
      </c>
      <c r="F122" t="s">
        <v>25</v>
      </c>
      <c r="G122" s="103" t="s">
        <v>180</v>
      </c>
      <c r="H122" t="s">
        <v>144</v>
      </c>
      <c r="I122" s="102">
        <v>356</v>
      </c>
      <c r="J122">
        <f t="shared" ref="J122:J153" si="4">IF(I122="Msk",8,I122)</f>
        <v>356</v>
      </c>
    </row>
    <row r="123" spans="1:10">
      <c r="A123" t="s">
        <v>160</v>
      </c>
      <c r="B123" t="s">
        <v>142</v>
      </c>
      <c r="C123" t="s">
        <v>149</v>
      </c>
      <c r="D123" t="s">
        <v>143</v>
      </c>
      <c r="E123" s="99">
        <v>6</v>
      </c>
      <c r="F123" t="s">
        <v>26</v>
      </c>
      <c r="G123" s="103" t="s">
        <v>180</v>
      </c>
      <c r="H123" t="s">
        <v>144</v>
      </c>
      <c r="I123" s="102">
        <v>242</v>
      </c>
      <c r="J123">
        <f t="shared" si="4"/>
        <v>242</v>
      </c>
    </row>
    <row r="124" spans="1:10">
      <c r="A124" t="s">
        <v>160</v>
      </c>
      <c r="B124" t="s">
        <v>142</v>
      </c>
      <c r="C124" t="s">
        <v>149</v>
      </c>
      <c r="D124" t="s">
        <v>143</v>
      </c>
      <c r="E124" s="99">
        <v>8</v>
      </c>
      <c r="F124" t="s">
        <v>27</v>
      </c>
      <c r="G124" s="103" t="s">
        <v>180</v>
      </c>
      <c r="H124" t="s">
        <v>144</v>
      </c>
      <c r="I124" s="102">
        <v>288</v>
      </c>
      <c r="J124">
        <f t="shared" si="4"/>
        <v>288</v>
      </c>
    </row>
    <row r="125" spans="1:10">
      <c r="A125" t="s">
        <v>160</v>
      </c>
      <c r="B125" t="s">
        <v>142</v>
      </c>
      <c r="C125" t="s">
        <v>149</v>
      </c>
      <c r="D125" t="s">
        <v>143</v>
      </c>
      <c r="E125" s="99">
        <v>10</v>
      </c>
      <c r="F125" t="s">
        <v>28</v>
      </c>
      <c r="G125" s="103" t="s">
        <v>180</v>
      </c>
      <c r="H125" t="s">
        <v>144</v>
      </c>
      <c r="I125" s="102">
        <v>31</v>
      </c>
      <c r="J125">
        <f t="shared" si="4"/>
        <v>31</v>
      </c>
    </row>
    <row r="126" spans="1:10">
      <c r="A126" t="s">
        <v>160</v>
      </c>
      <c r="B126" t="s">
        <v>142</v>
      </c>
      <c r="C126" t="s">
        <v>149</v>
      </c>
      <c r="D126" t="s">
        <v>143</v>
      </c>
      <c r="E126" s="99">
        <v>19</v>
      </c>
      <c r="F126" t="s">
        <v>29</v>
      </c>
      <c r="G126" s="103" t="s">
        <v>180</v>
      </c>
      <c r="H126" t="s">
        <v>144</v>
      </c>
      <c r="I126" s="102">
        <v>82</v>
      </c>
      <c r="J126">
        <f t="shared" si="4"/>
        <v>82</v>
      </c>
    </row>
    <row r="127" spans="1:10">
      <c r="A127" t="s">
        <v>160</v>
      </c>
      <c r="B127" t="s">
        <v>142</v>
      </c>
      <c r="C127" t="s">
        <v>149</v>
      </c>
      <c r="D127" t="s">
        <v>143</v>
      </c>
      <c r="E127" s="99">
        <v>20</v>
      </c>
      <c r="F127" t="s">
        <v>30</v>
      </c>
      <c r="G127" s="103" t="s">
        <v>180</v>
      </c>
      <c r="H127" t="s">
        <v>144</v>
      </c>
      <c r="I127" s="102">
        <v>249</v>
      </c>
      <c r="J127">
        <f t="shared" si="4"/>
        <v>249</v>
      </c>
    </row>
    <row r="128" spans="1:10">
      <c r="A128" t="s">
        <v>160</v>
      </c>
      <c r="B128" t="s">
        <v>142</v>
      </c>
      <c r="C128" t="s">
        <v>149</v>
      </c>
      <c r="D128" t="s">
        <v>143</v>
      </c>
      <c r="E128" s="99">
        <v>22</v>
      </c>
      <c r="F128" t="s">
        <v>31</v>
      </c>
      <c r="G128" s="103" t="s">
        <v>180</v>
      </c>
      <c r="H128" t="s">
        <v>144</v>
      </c>
      <c r="I128" s="102">
        <v>583</v>
      </c>
      <c r="J128">
        <f t="shared" si="4"/>
        <v>583</v>
      </c>
    </row>
    <row r="129" spans="1:10">
      <c r="A129" t="s">
        <v>160</v>
      </c>
      <c r="B129" t="s">
        <v>142</v>
      </c>
      <c r="C129" t="s">
        <v>149</v>
      </c>
      <c r="D129" t="s">
        <v>143</v>
      </c>
      <c r="E129" s="99">
        <v>23</v>
      </c>
      <c r="F129" t="s">
        <v>32</v>
      </c>
      <c r="G129" s="103" t="s">
        <v>180</v>
      </c>
      <c r="H129" t="s">
        <v>144</v>
      </c>
      <c r="I129" s="102">
        <v>1675</v>
      </c>
      <c r="J129">
        <f t="shared" si="4"/>
        <v>1675</v>
      </c>
    </row>
    <row r="130" spans="1:10">
      <c r="A130" t="s">
        <v>160</v>
      </c>
      <c r="B130" t="s">
        <v>142</v>
      </c>
      <c r="C130" t="s">
        <v>149</v>
      </c>
      <c r="D130" t="s">
        <v>143</v>
      </c>
      <c r="E130" s="99">
        <v>27</v>
      </c>
      <c r="F130" t="s">
        <v>33</v>
      </c>
      <c r="G130" s="103" t="s">
        <v>180</v>
      </c>
      <c r="H130" t="s">
        <v>144</v>
      </c>
      <c r="I130" s="102">
        <v>298</v>
      </c>
      <c r="J130">
        <f t="shared" si="4"/>
        <v>298</v>
      </c>
    </row>
    <row r="131" spans="1:10">
      <c r="A131" t="s">
        <v>160</v>
      </c>
      <c r="B131" t="s">
        <v>142</v>
      </c>
      <c r="C131" t="s">
        <v>149</v>
      </c>
      <c r="D131" t="s">
        <v>143</v>
      </c>
      <c r="E131" s="99">
        <v>28</v>
      </c>
      <c r="F131" t="s">
        <v>34</v>
      </c>
      <c r="G131" s="103" t="s">
        <v>180</v>
      </c>
      <c r="H131" t="s">
        <v>144</v>
      </c>
      <c r="I131" s="102">
        <v>198</v>
      </c>
      <c r="J131">
        <f t="shared" si="4"/>
        <v>198</v>
      </c>
    </row>
    <row r="132" spans="1:10">
      <c r="A132" t="s">
        <v>160</v>
      </c>
      <c r="B132" t="s">
        <v>142</v>
      </c>
      <c r="C132" t="s">
        <v>149</v>
      </c>
      <c r="D132" t="s">
        <v>143</v>
      </c>
      <c r="E132" s="99">
        <v>33</v>
      </c>
      <c r="F132" t="s">
        <v>35</v>
      </c>
      <c r="G132" s="103" t="s">
        <v>180</v>
      </c>
      <c r="H132" t="s">
        <v>144</v>
      </c>
      <c r="I132" s="102">
        <v>1110</v>
      </c>
      <c r="J132">
        <f t="shared" si="4"/>
        <v>1110</v>
      </c>
    </row>
    <row r="133" spans="1:10">
      <c r="A133" t="s">
        <v>160</v>
      </c>
      <c r="B133" t="s">
        <v>142</v>
      </c>
      <c r="C133" t="s">
        <v>149</v>
      </c>
      <c r="D133" t="s">
        <v>143</v>
      </c>
      <c r="E133" s="99">
        <v>34</v>
      </c>
      <c r="F133" t="s">
        <v>36</v>
      </c>
      <c r="G133" s="103" t="s">
        <v>180</v>
      </c>
      <c r="H133" t="s">
        <v>144</v>
      </c>
      <c r="I133" s="102">
        <v>1391</v>
      </c>
      <c r="J133">
        <f t="shared" si="4"/>
        <v>1391</v>
      </c>
    </row>
    <row r="134" spans="1:10">
      <c r="A134" t="s">
        <v>160</v>
      </c>
      <c r="B134" t="s">
        <v>142</v>
      </c>
      <c r="C134" t="s">
        <v>149</v>
      </c>
      <c r="D134" t="s">
        <v>143</v>
      </c>
      <c r="E134" s="99">
        <v>35</v>
      </c>
      <c r="F134" t="s">
        <v>37</v>
      </c>
      <c r="G134" s="103" t="s">
        <v>180</v>
      </c>
      <c r="H134" t="s">
        <v>144</v>
      </c>
      <c r="I134" s="102">
        <v>1877</v>
      </c>
      <c r="J134">
        <f t="shared" si="4"/>
        <v>1877</v>
      </c>
    </row>
    <row r="135" spans="1:10">
      <c r="A135" t="s">
        <v>160</v>
      </c>
      <c r="B135" t="s">
        <v>142</v>
      </c>
      <c r="C135" t="s">
        <v>149</v>
      </c>
      <c r="D135" t="s">
        <v>143</v>
      </c>
      <c r="E135" s="99">
        <v>36</v>
      </c>
      <c r="F135" t="s">
        <v>38</v>
      </c>
      <c r="G135" s="103" t="s">
        <v>180</v>
      </c>
      <c r="H135" t="s">
        <v>144</v>
      </c>
      <c r="I135" s="102">
        <v>5507</v>
      </c>
      <c r="J135">
        <f t="shared" si="4"/>
        <v>5507</v>
      </c>
    </row>
    <row r="136" spans="1:10">
      <c r="A136" t="s">
        <v>160</v>
      </c>
      <c r="B136" t="s">
        <v>142</v>
      </c>
      <c r="C136" t="s">
        <v>149</v>
      </c>
      <c r="D136" t="s">
        <v>143</v>
      </c>
      <c r="E136" s="99">
        <v>37</v>
      </c>
      <c r="F136" t="s">
        <v>39</v>
      </c>
      <c r="G136" s="103" t="s">
        <v>180</v>
      </c>
      <c r="H136" t="s">
        <v>144</v>
      </c>
      <c r="I136" s="102">
        <v>1008</v>
      </c>
      <c r="J136">
        <f t="shared" si="4"/>
        <v>1008</v>
      </c>
    </row>
    <row r="137" spans="1:10">
      <c r="A137" t="s">
        <v>160</v>
      </c>
      <c r="B137" t="s">
        <v>142</v>
      </c>
      <c r="C137" t="s">
        <v>149</v>
      </c>
      <c r="D137" t="s">
        <v>143</v>
      </c>
      <c r="E137" s="99">
        <v>38</v>
      </c>
      <c r="F137" t="s">
        <v>40</v>
      </c>
      <c r="G137" s="103" t="s">
        <v>180</v>
      </c>
      <c r="H137" t="s">
        <v>144</v>
      </c>
      <c r="I137" s="102">
        <v>1598</v>
      </c>
      <c r="J137">
        <f t="shared" si="4"/>
        <v>1598</v>
      </c>
    </row>
    <row r="138" spans="1:10">
      <c r="A138" t="s">
        <v>160</v>
      </c>
      <c r="B138" t="s">
        <v>142</v>
      </c>
      <c r="C138" t="s">
        <v>149</v>
      </c>
      <c r="D138" t="s">
        <v>143</v>
      </c>
      <c r="E138" s="99">
        <v>39</v>
      </c>
      <c r="F138" t="s">
        <v>41</v>
      </c>
      <c r="G138" s="103" t="s">
        <v>180</v>
      </c>
      <c r="H138" t="s">
        <v>144</v>
      </c>
      <c r="I138" s="102">
        <v>3500</v>
      </c>
      <c r="J138">
        <f t="shared" si="4"/>
        <v>3500</v>
      </c>
    </row>
    <row r="139" spans="1:10">
      <c r="A139" t="s">
        <v>160</v>
      </c>
      <c r="B139" t="s">
        <v>142</v>
      </c>
      <c r="C139" t="s">
        <v>149</v>
      </c>
      <c r="D139" t="s">
        <v>143</v>
      </c>
      <c r="E139" s="99">
        <v>40</v>
      </c>
      <c r="F139" t="s">
        <v>42</v>
      </c>
      <c r="G139" s="103" t="s">
        <v>180</v>
      </c>
      <c r="H139" t="s">
        <v>144</v>
      </c>
      <c r="I139" s="102">
        <v>605</v>
      </c>
      <c r="J139">
        <f t="shared" si="4"/>
        <v>605</v>
      </c>
    </row>
    <row r="140" spans="1:10">
      <c r="A140" t="s">
        <v>160</v>
      </c>
      <c r="B140" t="s">
        <v>142</v>
      </c>
      <c r="C140" t="s">
        <v>149</v>
      </c>
      <c r="D140" t="s">
        <v>143</v>
      </c>
      <c r="E140" s="99">
        <v>41</v>
      </c>
      <c r="F140" t="s">
        <v>43</v>
      </c>
      <c r="G140" s="103" t="s">
        <v>180</v>
      </c>
      <c r="H140" t="s">
        <v>144</v>
      </c>
      <c r="I140" s="102">
        <v>1886</v>
      </c>
      <c r="J140">
        <f t="shared" si="4"/>
        <v>1886</v>
      </c>
    </row>
    <row r="141" spans="1:10">
      <c r="A141" t="s">
        <v>160</v>
      </c>
      <c r="B141" t="s">
        <v>142</v>
      </c>
      <c r="C141" t="s">
        <v>149</v>
      </c>
      <c r="D141" t="s">
        <v>143</v>
      </c>
      <c r="E141" s="99">
        <v>42</v>
      </c>
      <c r="F141" t="s">
        <v>44</v>
      </c>
      <c r="G141" s="103" t="s">
        <v>180</v>
      </c>
      <c r="H141" t="s">
        <v>144</v>
      </c>
      <c r="I141" s="102">
        <v>1174</v>
      </c>
      <c r="J141">
        <f t="shared" si="4"/>
        <v>1174</v>
      </c>
    </row>
    <row r="142" spans="1:10">
      <c r="A142" t="s">
        <v>160</v>
      </c>
      <c r="B142" t="s">
        <v>142</v>
      </c>
      <c r="C142" t="s">
        <v>149</v>
      </c>
      <c r="D142" t="s">
        <v>143</v>
      </c>
      <c r="E142" s="99">
        <v>43</v>
      </c>
      <c r="F142" t="s">
        <v>45</v>
      </c>
      <c r="G142" s="103" t="s">
        <v>180</v>
      </c>
      <c r="H142" t="s">
        <v>144</v>
      </c>
      <c r="I142" s="102">
        <v>2144</v>
      </c>
      <c r="J142">
        <f t="shared" si="4"/>
        <v>2144</v>
      </c>
    </row>
    <row r="143" spans="1:10">
      <c r="A143" t="s">
        <v>160</v>
      </c>
      <c r="B143" t="s">
        <v>142</v>
      </c>
      <c r="C143" t="s">
        <v>149</v>
      </c>
      <c r="D143" t="s">
        <v>143</v>
      </c>
      <c r="E143" s="99">
        <v>44</v>
      </c>
      <c r="F143" t="s">
        <v>46</v>
      </c>
      <c r="G143" s="103" t="s">
        <v>180</v>
      </c>
      <c r="H143" t="s">
        <v>144</v>
      </c>
      <c r="I143" s="102">
        <v>1094</v>
      </c>
      <c r="J143">
        <f t="shared" si="4"/>
        <v>1094</v>
      </c>
    </row>
    <row r="144" spans="1:10">
      <c r="A144" t="s">
        <v>160</v>
      </c>
      <c r="B144" t="s">
        <v>142</v>
      </c>
      <c r="C144" t="s">
        <v>149</v>
      </c>
      <c r="D144" t="s">
        <v>143</v>
      </c>
      <c r="E144" s="99">
        <v>45</v>
      </c>
      <c r="F144" t="s">
        <v>47</v>
      </c>
      <c r="G144" s="103" t="s">
        <v>180</v>
      </c>
      <c r="H144" t="s">
        <v>144</v>
      </c>
      <c r="I144" s="102">
        <v>441</v>
      </c>
      <c r="J144">
        <f t="shared" si="4"/>
        <v>441</v>
      </c>
    </row>
    <row r="145" spans="1:10">
      <c r="A145" t="s">
        <v>160</v>
      </c>
      <c r="B145" t="s">
        <v>142</v>
      </c>
      <c r="C145" t="s">
        <v>149</v>
      </c>
      <c r="D145" t="s">
        <v>143</v>
      </c>
      <c r="E145" s="99">
        <v>46</v>
      </c>
      <c r="F145" t="s">
        <v>48</v>
      </c>
      <c r="G145" s="103" t="s">
        <v>180</v>
      </c>
      <c r="H145" t="s">
        <v>144</v>
      </c>
      <c r="I145" s="102">
        <v>248</v>
      </c>
      <c r="J145">
        <f t="shared" si="4"/>
        <v>248</v>
      </c>
    </row>
    <row r="146" spans="1:10">
      <c r="A146" t="s">
        <v>160</v>
      </c>
      <c r="B146" t="s">
        <v>142</v>
      </c>
      <c r="C146" t="s">
        <v>149</v>
      </c>
      <c r="D146" t="s">
        <v>143</v>
      </c>
      <c r="E146" s="99">
        <v>47</v>
      </c>
      <c r="F146" t="s">
        <v>189</v>
      </c>
      <c r="G146" s="103" t="s">
        <v>180</v>
      </c>
      <c r="H146" t="s">
        <v>144</v>
      </c>
      <c r="I146" s="102">
        <v>235</v>
      </c>
      <c r="J146">
        <f t="shared" si="4"/>
        <v>235</v>
      </c>
    </row>
    <row r="147" spans="1:10">
      <c r="A147" t="s">
        <v>160</v>
      </c>
      <c r="B147" t="s">
        <v>142</v>
      </c>
      <c r="C147" t="s">
        <v>149</v>
      </c>
      <c r="D147" t="s">
        <v>143</v>
      </c>
      <c r="E147" s="99">
        <v>48</v>
      </c>
      <c r="F147" t="s">
        <v>202</v>
      </c>
      <c r="G147" s="103" t="s">
        <v>180</v>
      </c>
      <c r="H147" t="s">
        <v>144</v>
      </c>
      <c r="I147" s="102">
        <v>343</v>
      </c>
      <c r="J147">
        <f t="shared" si="4"/>
        <v>343</v>
      </c>
    </row>
    <row r="148" spans="1:10">
      <c r="A148" t="s">
        <v>160</v>
      </c>
      <c r="B148" t="s">
        <v>142</v>
      </c>
      <c r="C148" t="s">
        <v>149</v>
      </c>
      <c r="D148" t="s">
        <v>143</v>
      </c>
      <c r="E148" s="99">
        <v>49</v>
      </c>
      <c r="F148" t="s">
        <v>51</v>
      </c>
      <c r="G148" s="103" t="s">
        <v>180</v>
      </c>
      <c r="H148" t="s">
        <v>144</v>
      </c>
      <c r="I148" s="102">
        <v>11</v>
      </c>
      <c r="J148">
        <f t="shared" si="4"/>
        <v>11</v>
      </c>
    </row>
    <row r="149" spans="1:10">
      <c r="A149" t="s">
        <v>160</v>
      </c>
      <c r="B149" t="s">
        <v>142</v>
      </c>
      <c r="C149" t="s">
        <v>149</v>
      </c>
      <c r="D149" t="s">
        <v>143</v>
      </c>
      <c r="E149" s="99">
        <v>50</v>
      </c>
      <c r="F149" t="s">
        <v>52</v>
      </c>
      <c r="G149" s="103" t="s">
        <v>180</v>
      </c>
      <c r="H149" t="s">
        <v>144</v>
      </c>
      <c r="I149" s="102">
        <v>30</v>
      </c>
      <c r="J149">
        <f t="shared" si="4"/>
        <v>30</v>
      </c>
    </row>
    <row r="150" spans="1:10">
      <c r="A150" t="s">
        <v>160</v>
      </c>
      <c r="B150" t="s">
        <v>142</v>
      </c>
      <c r="C150" t="s">
        <v>149</v>
      </c>
      <c r="D150" t="s">
        <v>143</v>
      </c>
      <c r="E150" s="99">
        <v>51</v>
      </c>
      <c r="F150" t="s">
        <v>53</v>
      </c>
      <c r="G150" s="103" t="s">
        <v>180</v>
      </c>
      <c r="H150" t="s">
        <v>144</v>
      </c>
      <c r="I150" s="102">
        <v>76</v>
      </c>
      <c r="J150">
        <f t="shared" si="4"/>
        <v>76</v>
      </c>
    </row>
    <row r="151" spans="1:10">
      <c r="A151" t="s">
        <v>160</v>
      </c>
      <c r="B151" t="s">
        <v>142</v>
      </c>
      <c r="C151" t="s">
        <v>149</v>
      </c>
      <c r="D151" t="s">
        <v>143</v>
      </c>
      <c r="E151" s="99">
        <v>52</v>
      </c>
      <c r="F151" t="s">
        <v>54</v>
      </c>
      <c r="G151" s="103" t="s">
        <v>180</v>
      </c>
      <c r="H151" t="s">
        <v>144</v>
      </c>
      <c r="I151" s="102" t="s">
        <v>150</v>
      </c>
      <c r="J151">
        <f t="shared" si="4"/>
        <v>8</v>
      </c>
    </row>
    <row r="152" spans="1:10">
      <c r="A152" t="s">
        <v>160</v>
      </c>
      <c r="B152" t="s">
        <v>142</v>
      </c>
      <c r="C152" t="s">
        <v>149</v>
      </c>
      <c r="D152" t="s">
        <v>143</v>
      </c>
      <c r="E152" s="99">
        <v>53</v>
      </c>
      <c r="F152" t="s">
        <v>55</v>
      </c>
      <c r="G152" s="103" t="s">
        <v>180</v>
      </c>
      <c r="H152" t="s">
        <v>144</v>
      </c>
      <c r="I152" s="102">
        <v>141</v>
      </c>
      <c r="J152">
        <f t="shared" si="4"/>
        <v>141</v>
      </c>
    </row>
    <row r="153" spans="1:10">
      <c r="A153" t="s">
        <v>160</v>
      </c>
      <c r="B153" t="s">
        <v>142</v>
      </c>
      <c r="C153" t="s">
        <v>149</v>
      </c>
      <c r="D153" t="s">
        <v>143</v>
      </c>
      <c r="E153" s="99">
        <v>54</v>
      </c>
      <c r="F153" t="s">
        <v>56</v>
      </c>
      <c r="G153" s="103" t="s">
        <v>180</v>
      </c>
      <c r="H153" t="s">
        <v>144</v>
      </c>
      <c r="I153" s="102">
        <v>100</v>
      </c>
      <c r="J153">
        <f t="shared" si="4"/>
        <v>100</v>
      </c>
    </row>
    <row r="154" spans="1:10">
      <c r="A154" t="s">
        <v>160</v>
      </c>
      <c r="B154" t="s">
        <v>142</v>
      </c>
      <c r="C154" t="s">
        <v>149</v>
      </c>
      <c r="D154" t="s">
        <v>143</v>
      </c>
      <c r="E154" s="99">
        <v>57</v>
      </c>
      <c r="F154" t="s">
        <v>57</v>
      </c>
      <c r="G154" s="103" t="s">
        <v>180</v>
      </c>
      <c r="H154" t="s">
        <v>144</v>
      </c>
      <c r="I154" s="102">
        <v>841</v>
      </c>
      <c r="J154">
        <f t="shared" ref="J154:J185" si="5">IF(I154="Msk",8,I154)</f>
        <v>841</v>
      </c>
    </row>
    <row r="155" spans="1:10">
      <c r="A155" t="s">
        <v>160</v>
      </c>
      <c r="B155" t="s">
        <v>142</v>
      </c>
      <c r="C155" t="s">
        <v>149</v>
      </c>
      <c r="D155" t="s">
        <v>143</v>
      </c>
      <c r="E155" s="99">
        <v>58</v>
      </c>
      <c r="F155" t="s">
        <v>58</v>
      </c>
      <c r="G155" s="103" t="s">
        <v>180</v>
      </c>
      <c r="H155" t="s">
        <v>144</v>
      </c>
      <c r="I155" s="102">
        <v>104</v>
      </c>
      <c r="J155">
        <f t="shared" si="5"/>
        <v>104</v>
      </c>
    </row>
    <row r="156" spans="1:10">
      <c r="A156" t="s">
        <v>160</v>
      </c>
      <c r="B156" t="s">
        <v>142</v>
      </c>
      <c r="C156" t="s">
        <v>149</v>
      </c>
      <c r="D156" t="s">
        <v>143</v>
      </c>
      <c r="E156" s="99">
        <v>59</v>
      </c>
      <c r="F156" t="s">
        <v>59</v>
      </c>
      <c r="G156" s="103" t="s">
        <v>180</v>
      </c>
      <c r="H156" t="s">
        <v>144</v>
      </c>
      <c r="I156" s="102">
        <v>222</v>
      </c>
      <c r="J156">
        <f t="shared" si="5"/>
        <v>222</v>
      </c>
    </row>
    <row r="157" spans="1:10">
      <c r="A157" t="s">
        <v>160</v>
      </c>
      <c r="B157" t="s">
        <v>142</v>
      </c>
      <c r="C157" t="s">
        <v>149</v>
      </c>
      <c r="D157" t="s">
        <v>143</v>
      </c>
      <c r="E157" s="99">
        <v>60</v>
      </c>
      <c r="F157" t="s">
        <v>60</v>
      </c>
      <c r="G157" s="103" t="s">
        <v>180</v>
      </c>
      <c r="H157" t="s">
        <v>144</v>
      </c>
      <c r="I157" s="102">
        <v>447</v>
      </c>
      <c r="J157">
        <f t="shared" si="5"/>
        <v>447</v>
      </c>
    </row>
    <row r="158" spans="1:10">
      <c r="A158" t="s">
        <v>160</v>
      </c>
      <c r="B158" t="s">
        <v>142</v>
      </c>
      <c r="C158" t="s">
        <v>149</v>
      </c>
      <c r="D158" t="s">
        <v>143</v>
      </c>
      <c r="E158" s="99">
        <v>61</v>
      </c>
      <c r="F158" t="s">
        <v>61</v>
      </c>
      <c r="G158" s="103" t="s">
        <v>180</v>
      </c>
      <c r="H158" t="s">
        <v>144</v>
      </c>
      <c r="I158" s="102">
        <v>1442</v>
      </c>
      <c r="J158">
        <f t="shared" si="5"/>
        <v>1442</v>
      </c>
    </row>
    <row r="159" spans="1:10">
      <c r="A159" t="s">
        <v>160</v>
      </c>
      <c r="B159" t="s">
        <v>142</v>
      </c>
      <c r="C159" t="s">
        <v>149</v>
      </c>
      <c r="D159" t="s">
        <v>143</v>
      </c>
      <c r="E159" s="99">
        <v>62</v>
      </c>
      <c r="F159" t="s">
        <v>62</v>
      </c>
      <c r="G159" s="103" t="s">
        <v>180</v>
      </c>
      <c r="H159" t="s">
        <v>144</v>
      </c>
      <c r="I159" s="102">
        <v>969</v>
      </c>
      <c r="J159">
        <f t="shared" si="5"/>
        <v>969</v>
      </c>
    </row>
    <row r="160" spans="1:10">
      <c r="A160" t="s">
        <v>160</v>
      </c>
      <c r="B160" t="s">
        <v>142</v>
      </c>
      <c r="C160" t="s">
        <v>149</v>
      </c>
      <c r="D160" t="s">
        <v>143</v>
      </c>
      <c r="E160" s="99">
        <v>63</v>
      </c>
      <c r="F160" t="s">
        <v>63</v>
      </c>
      <c r="G160" s="103" t="s">
        <v>180</v>
      </c>
      <c r="H160" t="s">
        <v>144</v>
      </c>
      <c r="I160" s="102">
        <v>471</v>
      </c>
      <c r="J160">
        <f t="shared" si="5"/>
        <v>471</v>
      </c>
    </row>
    <row r="161" spans="1:10">
      <c r="A161" t="s">
        <v>160</v>
      </c>
      <c r="B161" t="s">
        <v>142</v>
      </c>
      <c r="C161" t="s">
        <v>149</v>
      </c>
      <c r="D161" t="s">
        <v>143</v>
      </c>
      <c r="E161" s="99">
        <v>64</v>
      </c>
      <c r="F161" t="s">
        <v>64</v>
      </c>
      <c r="G161" s="103" t="s">
        <v>180</v>
      </c>
      <c r="H161" t="s">
        <v>144</v>
      </c>
      <c r="I161" s="102" t="s">
        <v>150</v>
      </c>
      <c r="J161">
        <f t="shared" si="5"/>
        <v>8</v>
      </c>
    </row>
    <row r="162" spans="1:10">
      <c r="A162" t="s">
        <v>160</v>
      </c>
      <c r="B162" t="s">
        <v>142</v>
      </c>
      <c r="C162" t="s">
        <v>149</v>
      </c>
      <c r="D162" t="s">
        <v>143</v>
      </c>
      <c r="E162" s="99">
        <v>67</v>
      </c>
      <c r="F162" t="s">
        <v>65</v>
      </c>
      <c r="G162" s="103" t="s">
        <v>180</v>
      </c>
      <c r="H162" t="s">
        <v>144</v>
      </c>
      <c r="I162" s="102">
        <v>392</v>
      </c>
      <c r="J162">
        <f t="shared" si="5"/>
        <v>392</v>
      </c>
    </row>
    <row r="163" spans="1:10">
      <c r="A163" t="s">
        <v>160</v>
      </c>
      <c r="B163" t="s">
        <v>142</v>
      </c>
      <c r="C163" t="s">
        <v>149</v>
      </c>
      <c r="D163" t="s">
        <v>143</v>
      </c>
      <c r="E163" s="99">
        <v>68</v>
      </c>
      <c r="F163" t="s">
        <v>66</v>
      </c>
      <c r="G163" s="103" t="s">
        <v>180</v>
      </c>
      <c r="H163" t="s">
        <v>144</v>
      </c>
      <c r="I163" s="102">
        <v>1006</v>
      </c>
      <c r="J163">
        <f t="shared" si="5"/>
        <v>1006</v>
      </c>
    </row>
    <row r="164" spans="1:10">
      <c r="A164" t="s">
        <v>160</v>
      </c>
      <c r="B164" t="s">
        <v>142</v>
      </c>
      <c r="C164" t="s">
        <v>149</v>
      </c>
      <c r="D164" t="s">
        <v>143</v>
      </c>
      <c r="E164" s="99">
        <v>69</v>
      </c>
      <c r="F164" t="s">
        <v>67</v>
      </c>
      <c r="G164" s="103" t="s">
        <v>180</v>
      </c>
      <c r="H164" t="s">
        <v>144</v>
      </c>
      <c r="I164" s="102">
        <v>274</v>
      </c>
      <c r="J164">
        <f t="shared" si="5"/>
        <v>274</v>
      </c>
    </row>
    <row r="165" spans="1:10">
      <c r="A165" t="s">
        <v>160</v>
      </c>
      <c r="B165" t="s">
        <v>142</v>
      </c>
      <c r="C165" t="s">
        <v>149</v>
      </c>
      <c r="D165" t="s">
        <v>143</v>
      </c>
      <c r="E165" s="99">
        <v>70</v>
      </c>
      <c r="F165" t="s">
        <v>151</v>
      </c>
      <c r="G165" s="103" t="s">
        <v>180</v>
      </c>
      <c r="H165" t="s">
        <v>144</v>
      </c>
      <c r="I165" s="102">
        <v>234</v>
      </c>
      <c r="J165">
        <f t="shared" si="5"/>
        <v>234</v>
      </c>
    </row>
    <row r="166" spans="1:10">
      <c r="A166" t="s">
        <v>160</v>
      </c>
      <c r="B166" t="s">
        <v>142</v>
      </c>
      <c r="C166" t="s">
        <v>149</v>
      </c>
      <c r="D166" t="s">
        <v>143</v>
      </c>
      <c r="E166" s="99">
        <v>71</v>
      </c>
      <c r="F166" t="s">
        <v>69</v>
      </c>
      <c r="G166" s="103" t="s">
        <v>180</v>
      </c>
      <c r="H166" t="s">
        <v>144</v>
      </c>
      <c r="I166" s="102">
        <v>672</v>
      </c>
      <c r="J166">
        <f t="shared" si="5"/>
        <v>672</v>
      </c>
    </row>
    <row r="167" spans="1:10">
      <c r="A167" t="s">
        <v>160</v>
      </c>
      <c r="B167" t="s">
        <v>142</v>
      </c>
      <c r="C167" t="s">
        <v>149</v>
      </c>
      <c r="D167" t="s">
        <v>143</v>
      </c>
      <c r="E167" s="99">
        <v>72</v>
      </c>
      <c r="F167" t="s">
        <v>70</v>
      </c>
      <c r="G167" s="103" t="s">
        <v>180</v>
      </c>
      <c r="H167" t="s">
        <v>144</v>
      </c>
      <c r="I167" s="102">
        <v>366</v>
      </c>
      <c r="J167">
        <f t="shared" si="5"/>
        <v>366</v>
      </c>
    </row>
    <row r="168" spans="1:10">
      <c r="A168" t="s">
        <v>160</v>
      </c>
      <c r="B168" t="s">
        <v>142</v>
      </c>
      <c r="C168" t="s">
        <v>149</v>
      </c>
      <c r="D168" t="s">
        <v>143</v>
      </c>
      <c r="E168" s="99">
        <v>73</v>
      </c>
      <c r="F168" t="s">
        <v>190</v>
      </c>
      <c r="G168" s="103" t="s">
        <v>180</v>
      </c>
      <c r="H168" t="s">
        <v>144</v>
      </c>
      <c r="I168" s="102">
        <v>1070</v>
      </c>
      <c r="J168">
        <f t="shared" si="5"/>
        <v>1070</v>
      </c>
    </row>
    <row r="169" spans="1:10">
      <c r="A169" t="s">
        <v>160</v>
      </c>
      <c r="B169" t="s">
        <v>142</v>
      </c>
      <c r="C169" t="s">
        <v>149</v>
      </c>
      <c r="D169" t="s">
        <v>143</v>
      </c>
      <c r="E169" s="99">
        <v>74</v>
      </c>
      <c r="F169" t="s">
        <v>72</v>
      </c>
      <c r="G169" s="103" t="s">
        <v>180</v>
      </c>
      <c r="H169" t="s">
        <v>144</v>
      </c>
      <c r="I169" s="102">
        <v>88</v>
      </c>
      <c r="J169">
        <f t="shared" si="5"/>
        <v>88</v>
      </c>
    </row>
    <row r="170" spans="1:10">
      <c r="A170" t="s">
        <v>160</v>
      </c>
      <c r="B170" t="s">
        <v>142</v>
      </c>
      <c r="C170" t="s">
        <v>149</v>
      </c>
      <c r="D170" t="s">
        <v>143</v>
      </c>
      <c r="E170" s="99">
        <v>75</v>
      </c>
      <c r="F170" t="s">
        <v>73</v>
      </c>
      <c r="G170" s="103" t="s">
        <v>180</v>
      </c>
      <c r="H170" t="s">
        <v>144</v>
      </c>
      <c r="I170" s="102">
        <v>484</v>
      </c>
      <c r="J170">
        <f t="shared" si="5"/>
        <v>484</v>
      </c>
    </row>
    <row r="171" spans="1:10">
      <c r="A171" t="s">
        <v>160</v>
      </c>
      <c r="B171" t="s">
        <v>142</v>
      </c>
      <c r="C171" t="s">
        <v>149</v>
      </c>
      <c r="D171" t="s">
        <v>143</v>
      </c>
      <c r="E171" s="99">
        <v>78</v>
      </c>
      <c r="F171" t="s">
        <v>74</v>
      </c>
      <c r="G171" s="103" t="s">
        <v>180</v>
      </c>
      <c r="H171" t="s">
        <v>144</v>
      </c>
      <c r="I171" s="102">
        <v>127</v>
      </c>
      <c r="J171">
        <f t="shared" si="5"/>
        <v>127</v>
      </c>
    </row>
    <row r="172" spans="1:10">
      <c r="A172" t="s">
        <v>160</v>
      </c>
      <c r="B172" t="s">
        <v>142</v>
      </c>
      <c r="C172" t="s">
        <v>149</v>
      </c>
      <c r="D172" t="s">
        <v>143</v>
      </c>
      <c r="E172" s="99">
        <v>79</v>
      </c>
      <c r="F172" t="s">
        <v>75</v>
      </c>
      <c r="G172" s="103" t="s">
        <v>180</v>
      </c>
      <c r="H172" t="s">
        <v>144</v>
      </c>
      <c r="I172" s="102">
        <v>516</v>
      </c>
      <c r="J172">
        <f t="shared" si="5"/>
        <v>516</v>
      </c>
    </row>
    <row r="173" spans="1:10">
      <c r="A173" t="s">
        <v>160</v>
      </c>
      <c r="B173" t="s">
        <v>142</v>
      </c>
      <c r="C173" t="s">
        <v>149</v>
      </c>
      <c r="D173" t="s">
        <v>143</v>
      </c>
      <c r="E173" s="99">
        <v>81</v>
      </c>
      <c r="F173" t="s">
        <v>76</v>
      </c>
      <c r="G173" s="103" t="s">
        <v>180</v>
      </c>
      <c r="H173" t="s">
        <v>144</v>
      </c>
      <c r="I173" s="102">
        <v>32</v>
      </c>
      <c r="J173">
        <f t="shared" si="5"/>
        <v>32</v>
      </c>
    </row>
    <row r="174" spans="1:10">
      <c r="A174" t="s">
        <v>160</v>
      </c>
      <c r="B174" t="s">
        <v>142</v>
      </c>
      <c r="C174" t="s">
        <v>149</v>
      </c>
      <c r="D174" t="s">
        <v>143</v>
      </c>
      <c r="E174" s="99">
        <v>82</v>
      </c>
      <c r="F174" t="s">
        <v>77</v>
      </c>
      <c r="G174" s="103" t="s">
        <v>180</v>
      </c>
      <c r="H174" t="s">
        <v>144</v>
      </c>
      <c r="I174" s="102">
        <v>263</v>
      </c>
      <c r="J174">
        <f t="shared" si="5"/>
        <v>263</v>
      </c>
    </row>
    <row r="175" spans="1:10">
      <c r="A175" t="s">
        <v>160</v>
      </c>
      <c r="B175" t="s">
        <v>142</v>
      </c>
      <c r="C175" t="s">
        <v>149</v>
      </c>
      <c r="D175" t="s">
        <v>143</v>
      </c>
      <c r="E175" s="99">
        <v>83</v>
      </c>
      <c r="F175" t="s">
        <v>78</v>
      </c>
      <c r="G175" s="103" t="s">
        <v>180</v>
      </c>
      <c r="H175" t="s">
        <v>144</v>
      </c>
      <c r="I175" s="102">
        <v>432</v>
      </c>
      <c r="J175">
        <f t="shared" si="5"/>
        <v>432</v>
      </c>
    </row>
    <row r="176" spans="1:10">
      <c r="A176" t="s">
        <v>160</v>
      </c>
      <c r="B176" t="s">
        <v>142</v>
      </c>
      <c r="C176" t="s">
        <v>149</v>
      </c>
      <c r="D176" t="s">
        <v>143</v>
      </c>
      <c r="E176" s="99">
        <v>84</v>
      </c>
      <c r="F176" t="s">
        <v>79</v>
      </c>
      <c r="G176" s="103" t="s">
        <v>180</v>
      </c>
      <c r="H176" t="s">
        <v>144</v>
      </c>
      <c r="I176" s="102">
        <v>22</v>
      </c>
      <c r="J176">
        <f t="shared" si="5"/>
        <v>22</v>
      </c>
    </row>
    <row r="177" spans="1:10">
      <c r="A177" t="s">
        <v>160</v>
      </c>
      <c r="B177" t="s">
        <v>142</v>
      </c>
      <c r="C177" t="s">
        <v>149</v>
      </c>
      <c r="D177" t="s">
        <v>143</v>
      </c>
      <c r="E177" s="99">
        <v>85</v>
      </c>
      <c r="F177" t="s">
        <v>80</v>
      </c>
      <c r="G177" s="103" t="s">
        <v>180</v>
      </c>
      <c r="H177" t="s">
        <v>144</v>
      </c>
      <c r="I177" s="102">
        <v>61</v>
      </c>
      <c r="J177">
        <f t="shared" si="5"/>
        <v>61</v>
      </c>
    </row>
    <row r="178" spans="1:10">
      <c r="A178" t="s">
        <v>160</v>
      </c>
      <c r="B178" t="s">
        <v>142</v>
      </c>
      <c r="C178" t="s">
        <v>149</v>
      </c>
      <c r="D178" t="s">
        <v>143</v>
      </c>
      <c r="E178" s="99">
        <v>87</v>
      </c>
      <c r="F178" t="s">
        <v>81</v>
      </c>
      <c r="G178" s="103" t="s">
        <v>180</v>
      </c>
      <c r="H178" t="s">
        <v>144</v>
      </c>
      <c r="I178" s="102">
        <v>15</v>
      </c>
      <c r="J178">
        <f t="shared" si="5"/>
        <v>15</v>
      </c>
    </row>
    <row r="179" spans="1:10">
      <c r="A179" t="s">
        <v>160</v>
      </c>
      <c r="B179" t="s">
        <v>142</v>
      </c>
      <c r="C179" t="s">
        <v>149</v>
      </c>
      <c r="D179" t="s">
        <v>143</v>
      </c>
      <c r="E179" s="99">
        <v>91</v>
      </c>
      <c r="F179" t="s">
        <v>82</v>
      </c>
      <c r="G179" s="103" t="s">
        <v>180</v>
      </c>
      <c r="H179" t="s">
        <v>144</v>
      </c>
      <c r="I179" s="102">
        <v>188</v>
      </c>
    </row>
    <row r="180" spans="1:10">
      <c r="A180" t="s">
        <v>160</v>
      </c>
      <c r="B180" t="s">
        <v>142</v>
      </c>
      <c r="C180" t="s">
        <v>149</v>
      </c>
      <c r="D180" t="s">
        <v>143</v>
      </c>
      <c r="E180" s="99">
        <v>92</v>
      </c>
      <c r="F180" t="s">
        <v>83</v>
      </c>
      <c r="G180" s="103" t="s">
        <v>180</v>
      </c>
      <c r="H180" t="s">
        <v>144</v>
      </c>
      <c r="I180" s="102">
        <v>21</v>
      </c>
    </row>
    <row r="181" spans="1:10">
      <c r="A181" t="s">
        <v>160</v>
      </c>
      <c r="B181" t="s">
        <v>142</v>
      </c>
      <c r="C181" t="s">
        <v>149</v>
      </c>
      <c r="D181" t="s">
        <v>143</v>
      </c>
      <c r="E181" s="99">
        <v>93</v>
      </c>
      <c r="F181" t="s">
        <v>84</v>
      </c>
      <c r="G181" s="103" t="s">
        <v>180</v>
      </c>
      <c r="H181" t="s">
        <v>144</v>
      </c>
      <c r="I181" s="102">
        <v>529</v>
      </c>
    </row>
    <row r="182" spans="1:10">
      <c r="A182" t="s">
        <v>160</v>
      </c>
      <c r="B182" t="s">
        <v>142</v>
      </c>
      <c r="C182" t="s">
        <v>149</v>
      </c>
      <c r="D182" t="s">
        <v>143</v>
      </c>
      <c r="E182" s="99">
        <v>5</v>
      </c>
      <c r="F182" t="s">
        <v>25</v>
      </c>
      <c r="G182" s="103" t="s">
        <v>181</v>
      </c>
      <c r="H182" t="s">
        <v>144</v>
      </c>
      <c r="I182" s="102">
        <v>389</v>
      </c>
      <c r="J182">
        <f t="shared" ref="J182:J213" si="6">IF(I182="Msk",8,I182)</f>
        <v>389</v>
      </c>
    </row>
    <row r="183" spans="1:10">
      <c r="A183" t="s">
        <v>160</v>
      </c>
      <c r="B183" t="s">
        <v>142</v>
      </c>
      <c r="C183" t="s">
        <v>149</v>
      </c>
      <c r="D183" t="s">
        <v>143</v>
      </c>
      <c r="E183" s="99">
        <v>6</v>
      </c>
      <c r="F183" t="s">
        <v>26</v>
      </c>
      <c r="G183" s="103" t="s">
        <v>181</v>
      </c>
      <c r="H183" t="s">
        <v>144</v>
      </c>
      <c r="I183" s="102" t="s">
        <v>150</v>
      </c>
      <c r="J183">
        <f t="shared" si="6"/>
        <v>8</v>
      </c>
    </row>
    <row r="184" spans="1:10">
      <c r="A184" t="s">
        <v>160</v>
      </c>
      <c r="B184" t="s">
        <v>142</v>
      </c>
      <c r="C184" t="s">
        <v>149</v>
      </c>
      <c r="D184" t="s">
        <v>143</v>
      </c>
      <c r="E184" s="99">
        <v>8</v>
      </c>
      <c r="F184" t="s">
        <v>27</v>
      </c>
      <c r="G184" s="103" t="s">
        <v>181</v>
      </c>
      <c r="H184" t="s">
        <v>144</v>
      </c>
      <c r="I184" s="102">
        <v>298</v>
      </c>
      <c r="J184">
        <f t="shared" si="6"/>
        <v>298</v>
      </c>
    </row>
    <row r="185" spans="1:10">
      <c r="A185" t="s">
        <v>160</v>
      </c>
      <c r="B185" t="s">
        <v>142</v>
      </c>
      <c r="C185" t="s">
        <v>149</v>
      </c>
      <c r="D185" t="s">
        <v>143</v>
      </c>
      <c r="E185" s="99">
        <v>10</v>
      </c>
      <c r="F185" t="s">
        <v>28</v>
      </c>
      <c r="G185" s="103" t="s">
        <v>181</v>
      </c>
      <c r="H185" t="s">
        <v>144</v>
      </c>
      <c r="I185" s="102">
        <v>31</v>
      </c>
      <c r="J185">
        <f t="shared" si="6"/>
        <v>31</v>
      </c>
    </row>
    <row r="186" spans="1:10">
      <c r="A186" t="s">
        <v>160</v>
      </c>
      <c r="B186" t="s">
        <v>142</v>
      </c>
      <c r="C186" t="s">
        <v>149</v>
      </c>
      <c r="D186" t="s">
        <v>143</v>
      </c>
      <c r="E186" s="99">
        <v>19</v>
      </c>
      <c r="F186" t="s">
        <v>29</v>
      </c>
      <c r="G186" s="103" t="s">
        <v>181</v>
      </c>
      <c r="H186" t="s">
        <v>144</v>
      </c>
      <c r="I186" s="102">
        <v>90</v>
      </c>
      <c r="J186">
        <f t="shared" si="6"/>
        <v>90</v>
      </c>
    </row>
    <row r="187" spans="1:10">
      <c r="A187" t="s">
        <v>160</v>
      </c>
      <c r="B187" t="s">
        <v>142</v>
      </c>
      <c r="C187" t="s">
        <v>149</v>
      </c>
      <c r="D187" t="s">
        <v>143</v>
      </c>
      <c r="E187" s="99">
        <v>20</v>
      </c>
      <c r="F187" t="s">
        <v>30</v>
      </c>
      <c r="G187" s="103" t="s">
        <v>181</v>
      </c>
      <c r="H187" t="s">
        <v>144</v>
      </c>
      <c r="I187" s="102">
        <v>286</v>
      </c>
      <c r="J187">
        <f t="shared" si="6"/>
        <v>286</v>
      </c>
    </row>
    <row r="188" spans="1:10">
      <c r="A188" t="s">
        <v>160</v>
      </c>
      <c r="B188" t="s">
        <v>142</v>
      </c>
      <c r="C188" t="s">
        <v>149</v>
      </c>
      <c r="D188" t="s">
        <v>143</v>
      </c>
      <c r="E188" s="99">
        <v>22</v>
      </c>
      <c r="F188" t="s">
        <v>31</v>
      </c>
      <c r="G188" s="103" t="s">
        <v>181</v>
      </c>
      <c r="H188" t="s">
        <v>144</v>
      </c>
      <c r="I188" s="102">
        <v>559</v>
      </c>
      <c r="J188">
        <f t="shared" si="6"/>
        <v>559</v>
      </c>
    </row>
    <row r="189" spans="1:10">
      <c r="A189" t="s">
        <v>160</v>
      </c>
      <c r="B189" t="s">
        <v>142</v>
      </c>
      <c r="C189" t="s">
        <v>149</v>
      </c>
      <c r="D189" t="s">
        <v>143</v>
      </c>
      <c r="E189" s="99">
        <v>23</v>
      </c>
      <c r="F189" t="s">
        <v>32</v>
      </c>
      <c r="G189" s="103" t="s">
        <v>181</v>
      </c>
      <c r="H189" t="s">
        <v>144</v>
      </c>
      <c r="I189" s="102">
        <v>1715</v>
      </c>
      <c r="J189">
        <f t="shared" si="6"/>
        <v>1715</v>
      </c>
    </row>
    <row r="190" spans="1:10">
      <c r="A190" t="s">
        <v>160</v>
      </c>
      <c r="B190" t="s">
        <v>142</v>
      </c>
      <c r="C190" t="s">
        <v>149</v>
      </c>
      <c r="D190" t="s">
        <v>143</v>
      </c>
      <c r="E190" s="99">
        <v>27</v>
      </c>
      <c r="F190" t="s">
        <v>33</v>
      </c>
      <c r="G190" s="103" t="s">
        <v>181</v>
      </c>
      <c r="H190" t="s">
        <v>144</v>
      </c>
      <c r="I190" s="102">
        <v>283</v>
      </c>
      <c r="J190">
        <f t="shared" si="6"/>
        <v>283</v>
      </c>
    </row>
    <row r="191" spans="1:10">
      <c r="A191" t="s">
        <v>160</v>
      </c>
      <c r="B191" t="s">
        <v>142</v>
      </c>
      <c r="C191" t="s">
        <v>149</v>
      </c>
      <c r="D191" t="s">
        <v>143</v>
      </c>
      <c r="E191" s="99">
        <v>28</v>
      </c>
      <c r="F191" t="s">
        <v>34</v>
      </c>
      <c r="G191" s="103" t="s">
        <v>181</v>
      </c>
      <c r="H191" t="s">
        <v>144</v>
      </c>
      <c r="I191" s="102">
        <v>173</v>
      </c>
      <c r="J191">
        <f t="shared" si="6"/>
        <v>173</v>
      </c>
    </row>
    <row r="192" spans="1:10">
      <c r="A192" t="s">
        <v>160</v>
      </c>
      <c r="B192" t="s">
        <v>142</v>
      </c>
      <c r="C192" t="s">
        <v>149</v>
      </c>
      <c r="D192" t="s">
        <v>143</v>
      </c>
      <c r="E192" s="99">
        <v>33</v>
      </c>
      <c r="F192" t="s">
        <v>35</v>
      </c>
      <c r="G192" s="103" t="s">
        <v>181</v>
      </c>
      <c r="H192" t="s">
        <v>144</v>
      </c>
      <c r="I192" s="102">
        <v>1131</v>
      </c>
      <c r="J192">
        <f t="shared" si="6"/>
        <v>1131</v>
      </c>
    </row>
    <row r="193" spans="1:10">
      <c r="A193" t="s">
        <v>160</v>
      </c>
      <c r="B193" t="s">
        <v>142</v>
      </c>
      <c r="C193" t="s">
        <v>149</v>
      </c>
      <c r="D193" t="s">
        <v>143</v>
      </c>
      <c r="E193" s="99">
        <v>34</v>
      </c>
      <c r="F193" t="s">
        <v>36</v>
      </c>
      <c r="G193" s="103" t="s">
        <v>181</v>
      </c>
      <c r="H193" t="s">
        <v>144</v>
      </c>
      <c r="I193" s="102">
        <v>1428</v>
      </c>
      <c r="J193">
        <f t="shared" si="6"/>
        <v>1428</v>
      </c>
    </row>
    <row r="194" spans="1:10">
      <c r="A194" t="s">
        <v>160</v>
      </c>
      <c r="B194" t="s">
        <v>142</v>
      </c>
      <c r="C194" t="s">
        <v>149</v>
      </c>
      <c r="D194" t="s">
        <v>143</v>
      </c>
      <c r="E194" s="99">
        <v>35</v>
      </c>
      <c r="F194" t="s">
        <v>37</v>
      </c>
      <c r="G194" s="103" t="s">
        <v>181</v>
      </c>
      <c r="H194" t="s">
        <v>144</v>
      </c>
      <c r="I194" s="102">
        <v>1906</v>
      </c>
      <c r="J194">
        <f t="shared" si="6"/>
        <v>1906</v>
      </c>
    </row>
    <row r="195" spans="1:10">
      <c r="A195" t="s">
        <v>160</v>
      </c>
      <c r="B195" t="s">
        <v>142</v>
      </c>
      <c r="C195" t="s">
        <v>149</v>
      </c>
      <c r="D195" t="s">
        <v>143</v>
      </c>
      <c r="E195" s="99">
        <v>36</v>
      </c>
      <c r="F195" t="s">
        <v>38</v>
      </c>
      <c r="G195" s="103" t="s">
        <v>181</v>
      </c>
      <c r="H195" t="s">
        <v>144</v>
      </c>
      <c r="I195" s="102">
        <v>5582</v>
      </c>
      <c r="J195">
        <f t="shared" si="6"/>
        <v>5582</v>
      </c>
    </row>
    <row r="196" spans="1:10">
      <c r="A196" t="s">
        <v>160</v>
      </c>
      <c r="B196" t="s">
        <v>142</v>
      </c>
      <c r="C196" t="s">
        <v>149</v>
      </c>
      <c r="D196" t="s">
        <v>143</v>
      </c>
      <c r="E196" s="99">
        <v>37</v>
      </c>
      <c r="F196" t="s">
        <v>39</v>
      </c>
      <c r="G196" s="103" t="s">
        <v>181</v>
      </c>
      <c r="H196" t="s">
        <v>144</v>
      </c>
      <c r="I196" s="102">
        <v>1013</v>
      </c>
      <c r="J196">
        <f t="shared" si="6"/>
        <v>1013</v>
      </c>
    </row>
    <row r="197" spans="1:10">
      <c r="A197" t="s">
        <v>160</v>
      </c>
      <c r="B197" t="s">
        <v>142</v>
      </c>
      <c r="C197" t="s">
        <v>149</v>
      </c>
      <c r="D197" t="s">
        <v>143</v>
      </c>
      <c r="E197" s="99">
        <v>38</v>
      </c>
      <c r="F197" t="s">
        <v>40</v>
      </c>
      <c r="G197" s="103" t="s">
        <v>181</v>
      </c>
      <c r="H197" t="s">
        <v>144</v>
      </c>
      <c r="I197" s="102">
        <v>1604</v>
      </c>
      <c r="J197">
        <f t="shared" si="6"/>
        <v>1604</v>
      </c>
    </row>
    <row r="198" spans="1:10">
      <c r="A198" t="s">
        <v>160</v>
      </c>
      <c r="B198" t="s">
        <v>142</v>
      </c>
      <c r="C198" t="s">
        <v>149</v>
      </c>
      <c r="D198" t="s">
        <v>143</v>
      </c>
      <c r="E198" s="99">
        <v>39</v>
      </c>
      <c r="F198" t="s">
        <v>41</v>
      </c>
      <c r="G198" s="103" t="s">
        <v>181</v>
      </c>
      <c r="H198" t="s">
        <v>144</v>
      </c>
      <c r="I198" s="102">
        <v>3554</v>
      </c>
      <c r="J198">
        <f t="shared" si="6"/>
        <v>3554</v>
      </c>
    </row>
    <row r="199" spans="1:10">
      <c r="A199" t="s">
        <v>160</v>
      </c>
      <c r="B199" t="s">
        <v>142</v>
      </c>
      <c r="C199" t="s">
        <v>149</v>
      </c>
      <c r="D199" t="s">
        <v>143</v>
      </c>
      <c r="E199" s="99">
        <v>40</v>
      </c>
      <c r="F199" t="s">
        <v>42</v>
      </c>
      <c r="G199" s="103" t="s">
        <v>181</v>
      </c>
      <c r="H199" t="s">
        <v>144</v>
      </c>
      <c r="I199" s="102">
        <v>617</v>
      </c>
      <c r="J199">
        <f t="shared" si="6"/>
        <v>617</v>
      </c>
    </row>
    <row r="200" spans="1:10">
      <c r="A200" t="s">
        <v>160</v>
      </c>
      <c r="B200" t="s">
        <v>142</v>
      </c>
      <c r="C200" t="s">
        <v>149</v>
      </c>
      <c r="D200" t="s">
        <v>143</v>
      </c>
      <c r="E200" s="99">
        <v>41</v>
      </c>
      <c r="F200" t="s">
        <v>43</v>
      </c>
      <c r="G200" s="103" t="s">
        <v>181</v>
      </c>
      <c r="H200" t="s">
        <v>144</v>
      </c>
      <c r="I200" s="102">
        <v>1893</v>
      </c>
      <c r="J200">
        <f t="shared" si="6"/>
        <v>1893</v>
      </c>
    </row>
    <row r="201" spans="1:10">
      <c r="A201" t="s">
        <v>160</v>
      </c>
      <c r="B201" t="s">
        <v>142</v>
      </c>
      <c r="C201" t="s">
        <v>149</v>
      </c>
      <c r="D201" t="s">
        <v>143</v>
      </c>
      <c r="E201" s="99">
        <v>42</v>
      </c>
      <c r="F201" t="s">
        <v>44</v>
      </c>
      <c r="G201" s="103" t="s">
        <v>181</v>
      </c>
      <c r="H201" t="s">
        <v>144</v>
      </c>
      <c r="I201" s="102">
        <v>1247</v>
      </c>
      <c r="J201">
        <f t="shared" si="6"/>
        <v>1247</v>
      </c>
    </row>
    <row r="202" spans="1:10">
      <c r="A202" t="s">
        <v>160</v>
      </c>
      <c r="B202" t="s">
        <v>142</v>
      </c>
      <c r="C202" t="s">
        <v>149</v>
      </c>
      <c r="D202" t="s">
        <v>143</v>
      </c>
      <c r="E202" s="99">
        <v>43</v>
      </c>
      <c r="F202" t="s">
        <v>45</v>
      </c>
      <c r="G202" s="103" t="s">
        <v>181</v>
      </c>
      <c r="H202" t="s">
        <v>144</v>
      </c>
      <c r="I202" s="102">
        <v>2312</v>
      </c>
      <c r="J202">
        <f t="shared" si="6"/>
        <v>2312</v>
      </c>
    </row>
    <row r="203" spans="1:10">
      <c r="A203" t="s">
        <v>160</v>
      </c>
      <c r="B203" t="s">
        <v>142</v>
      </c>
      <c r="C203" t="s">
        <v>149</v>
      </c>
      <c r="D203" t="s">
        <v>143</v>
      </c>
      <c r="E203" s="99">
        <v>44</v>
      </c>
      <c r="F203" t="s">
        <v>46</v>
      </c>
      <c r="G203" s="103" t="s">
        <v>181</v>
      </c>
      <c r="H203" t="s">
        <v>144</v>
      </c>
      <c r="I203" s="102">
        <v>1179</v>
      </c>
      <c r="J203">
        <f t="shared" si="6"/>
        <v>1179</v>
      </c>
    </row>
    <row r="204" spans="1:10">
      <c r="A204" t="s">
        <v>160</v>
      </c>
      <c r="B204" t="s">
        <v>142</v>
      </c>
      <c r="C204" t="s">
        <v>149</v>
      </c>
      <c r="D204" t="s">
        <v>143</v>
      </c>
      <c r="E204" s="99">
        <v>45</v>
      </c>
      <c r="F204" t="s">
        <v>47</v>
      </c>
      <c r="G204" s="103" t="s">
        <v>181</v>
      </c>
      <c r="H204" t="s">
        <v>144</v>
      </c>
      <c r="I204" s="102">
        <v>468</v>
      </c>
      <c r="J204">
        <f t="shared" si="6"/>
        <v>468</v>
      </c>
    </row>
    <row r="205" spans="1:10">
      <c r="A205" t="s">
        <v>160</v>
      </c>
      <c r="B205" t="s">
        <v>142</v>
      </c>
      <c r="C205" t="s">
        <v>149</v>
      </c>
      <c r="D205" t="s">
        <v>143</v>
      </c>
      <c r="E205" s="99">
        <v>46</v>
      </c>
      <c r="F205" t="s">
        <v>48</v>
      </c>
      <c r="G205" s="103" t="s">
        <v>181</v>
      </c>
      <c r="H205" t="s">
        <v>144</v>
      </c>
      <c r="I205" s="102">
        <v>246</v>
      </c>
      <c r="J205">
        <f t="shared" si="6"/>
        <v>246</v>
      </c>
    </row>
    <row r="206" spans="1:10">
      <c r="A206" t="s">
        <v>160</v>
      </c>
      <c r="B206" t="s">
        <v>142</v>
      </c>
      <c r="C206" t="s">
        <v>149</v>
      </c>
      <c r="D206" t="s">
        <v>143</v>
      </c>
      <c r="E206" s="99">
        <v>47</v>
      </c>
      <c r="F206" t="s">
        <v>189</v>
      </c>
      <c r="G206" s="103" t="s">
        <v>181</v>
      </c>
      <c r="H206" t="s">
        <v>144</v>
      </c>
      <c r="I206" s="102">
        <v>253</v>
      </c>
      <c r="J206">
        <f t="shared" si="6"/>
        <v>253</v>
      </c>
    </row>
    <row r="207" spans="1:10">
      <c r="A207" t="s">
        <v>160</v>
      </c>
      <c r="B207" t="s">
        <v>142</v>
      </c>
      <c r="C207" t="s">
        <v>149</v>
      </c>
      <c r="D207" t="s">
        <v>143</v>
      </c>
      <c r="E207" s="99">
        <v>48</v>
      </c>
      <c r="F207" t="s">
        <v>202</v>
      </c>
      <c r="G207" s="103" t="s">
        <v>181</v>
      </c>
      <c r="H207" t="s">
        <v>144</v>
      </c>
      <c r="I207" s="102">
        <v>324</v>
      </c>
      <c r="J207">
        <f t="shared" si="6"/>
        <v>324</v>
      </c>
    </row>
    <row r="208" spans="1:10">
      <c r="A208" t="s">
        <v>160</v>
      </c>
      <c r="B208" t="s">
        <v>142</v>
      </c>
      <c r="C208" t="s">
        <v>149</v>
      </c>
      <c r="D208" t="s">
        <v>143</v>
      </c>
      <c r="E208" s="99">
        <v>49</v>
      </c>
      <c r="F208" t="s">
        <v>51</v>
      </c>
      <c r="G208" s="103" t="s">
        <v>181</v>
      </c>
      <c r="H208" t="s">
        <v>144</v>
      </c>
      <c r="I208" s="102" t="s">
        <v>150</v>
      </c>
      <c r="J208">
        <f t="shared" si="6"/>
        <v>8</v>
      </c>
    </row>
    <row r="209" spans="1:10">
      <c r="A209" t="s">
        <v>160</v>
      </c>
      <c r="B209" t="s">
        <v>142</v>
      </c>
      <c r="C209" t="s">
        <v>149</v>
      </c>
      <c r="D209" t="s">
        <v>143</v>
      </c>
      <c r="E209" s="99">
        <v>50</v>
      </c>
      <c r="F209" t="s">
        <v>52</v>
      </c>
      <c r="G209" s="103" t="s">
        <v>181</v>
      </c>
      <c r="H209" t="s">
        <v>144</v>
      </c>
      <c r="I209" s="102">
        <v>30</v>
      </c>
      <c r="J209">
        <f t="shared" si="6"/>
        <v>30</v>
      </c>
    </row>
    <row r="210" spans="1:10">
      <c r="A210" t="s">
        <v>160</v>
      </c>
      <c r="B210" t="s">
        <v>142</v>
      </c>
      <c r="C210" t="s">
        <v>149</v>
      </c>
      <c r="D210" t="s">
        <v>143</v>
      </c>
      <c r="E210" s="99">
        <v>51</v>
      </c>
      <c r="F210" t="s">
        <v>53</v>
      </c>
      <c r="G210" s="103" t="s">
        <v>181</v>
      </c>
      <c r="H210" t="s">
        <v>144</v>
      </c>
      <c r="I210" s="102">
        <v>83</v>
      </c>
      <c r="J210">
        <f t="shared" si="6"/>
        <v>83</v>
      </c>
    </row>
    <row r="211" spans="1:10">
      <c r="A211" t="s">
        <v>160</v>
      </c>
      <c r="B211" t="s">
        <v>142</v>
      </c>
      <c r="C211" t="s">
        <v>149</v>
      </c>
      <c r="D211" t="s">
        <v>143</v>
      </c>
      <c r="E211" s="99">
        <v>52</v>
      </c>
      <c r="F211" t="s">
        <v>54</v>
      </c>
      <c r="G211" s="103" t="s">
        <v>181</v>
      </c>
      <c r="H211" t="s">
        <v>144</v>
      </c>
      <c r="I211" s="102">
        <v>124</v>
      </c>
      <c r="J211">
        <f t="shared" si="6"/>
        <v>124</v>
      </c>
    </row>
    <row r="212" spans="1:10">
      <c r="A212" t="s">
        <v>160</v>
      </c>
      <c r="B212" t="s">
        <v>142</v>
      </c>
      <c r="C212" t="s">
        <v>149</v>
      </c>
      <c r="D212" t="s">
        <v>143</v>
      </c>
      <c r="E212" s="99">
        <v>53</v>
      </c>
      <c r="F212" t="s">
        <v>55</v>
      </c>
      <c r="G212" s="103" t="s">
        <v>181</v>
      </c>
      <c r="H212" t="s">
        <v>144</v>
      </c>
      <c r="I212" s="102">
        <v>163</v>
      </c>
      <c r="J212">
        <f t="shared" si="6"/>
        <v>163</v>
      </c>
    </row>
    <row r="213" spans="1:10">
      <c r="A213" t="s">
        <v>160</v>
      </c>
      <c r="B213" t="s">
        <v>142</v>
      </c>
      <c r="C213" t="s">
        <v>149</v>
      </c>
      <c r="D213" t="s">
        <v>143</v>
      </c>
      <c r="E213" s="99">
        <v>54</v>
      </c>
      <c r="F213" t="s">
        <v>56</v>
      </c>
      <c r="G213" s="103" t="s">
        <v>181</v>
      </c>
      <c r="H213" t="s">
        <v>144</v>
      </c>
      <c r="I213" s="102">
        <v>133</v>
      </c>
      <c r="J213">
        <f t="shared" si="6"/>
        <v>133</v>
      </c>
    </row>
    <row r="214" spans="1:10">
      <c r="A214" t="s">
        <v>160</v>
      </c>
      <c r="B214" t="s">
        <v>142</v>
      </c>
      <c r="C214" t="s">
        <v>149</v>
      </c>
      <c r="D214" t="s">
        <v>143</v>
      </c>
      <c r="E214" s="99">
        <v>57</v>
      </c>
      <c r="F214" t="s">
        <v>57</v>
      </c>
      <c r="G214" s="103" t="s">
        <v>181</v>
      </c>
      <c r="H214" t="s">
        <v>144</v>
      </c>
      <c r="I214" s="102">
        <v>867</v>
      </c>
      <c r="J214">
        <f t="shared" ref="J214:J245" si="7">IF(I214="Msk",8,I214)</f>
        <v>867</v>
      </c>
    </row>
    <row r="215" spans="1:10">
      <c r="A215" t="s">
        <v>160</v>
      </c>
      <c r="B215" t="s">
        <v>142</v>
      </c>
      <c r="C215" t="s">
        <v>149</v>
      </c>
      <c r="D215" t="s">
        <v>143</v>
      </c>
      <c r="E215" s="99">
        <v>58</v>
      </c>
      <c r="F215" t="s">
        <v>58</v>
      </c>
      <c r="G215" s="103" t="s">
        <v>181</v>
      </c>
      <c r="H215" t="s">
        <v>144</v>
      </c>
      <c r="I215" s="102">
        <v>126</v>
      </c>
      <c r="J215">
        <f t="shared" si="7"/>
        <v>126</v>
      </c>
    </row>
    <row r="216" spans="1:10">
      <c r="A216" t="s">
        <v>160</v>
      </c>
      <c r="B216" t="s">
        <v>142</v>
      </c>
      <c r="C216" t="s">
        <v>149</v>
      </c>
      <c r="D216" t="s">
        <v>143</v>
      </c>
      <c r="E216" s="99">
        <v>59</v>
      </c>
      <c r="F216" t="s">
        <v>59</v>
      </c>
      <c r="G216" s="103" t="s">
        <v>181</v>
      </c>
      <c r="H216" t="s">
        <v>144</v>
      </c>
      <c r="I216" s="102">
        <v>272</v>
      </c>
      <c r="J216">
        <f t="shared" si="7"/>
        <v>272</v>
      </c>
    </row>
    <row r="217" spans="1:10">
      <c r="A217" t="s">
        <v>160</v>
      </c>
      <c r="B217" t="s">
        <v>142</v>
      </c>
      <c r="C217" t="s">
        <v>149</v>
      </c>
      <c r="D217" t="s">
        <v>143</v>
      </c>
      <c r="E217" s="99">
        <v>60</v>
      </c>
      <c r="F217" t="s">
        <v>60</v>
      </c>
      <c r="G217" s="103" t="s">
        <v>181</v>
      </c>
      <c r="H217" t="s">
        <v>144</v>
      </c>
      <c r="I217" s="102">
        <v>465</v>
      </c>
      <c r="J217">
        <f t="shared" si="7"/>
        <v>465</v>
      </c>
    </row>
    <row r="218" spans="1:10">
      <c r="A218" t="s">
        <v>160</v>
      </c>
      <c r="B218" t="s">
        <v>142</v>
      </c>
      <c r="C218" t="s">
        <v>149</v>
      </c>
      <c r="D218" t="s">
        <v>143</v>
      </c>
      <c r="E218" s="99">
        <v>61</v>
      </c>
      <c r="F218" t="s">
        <v>61</v>
      </c>
      <c r="G218" s="103" t="s">
        <v>181</v>
      </c>
      <c r="H218" t="s">
        <v>144</v>
      </c>
      <c r="I218" s="102">
        <v>1471</v>
      </c>
      <c r="J218">
        <f t="shared" si="7"/>
        <v>1471</v>
      </c>
    </row>
    <row r="219" spans="1:10">
      <c r="A219" t="s">
        <v>160</v>
      </c>
      <c r="B219" t="s">
        <v>142</v>
      </c>
      <c r="C219" t="s">
        <v>149</v>
      </c>
      <c r="D219" t="s">
        <v>143</v>
      </c>
      <c r="E219" s="99">
        <v>62</v>
      </c>
      <c r="F219" t="s">
        <v>62</v>
      </c>
      <c r="G219" s="103" t="s">
        <v>181</v>
      </c>
      <c r="H219" t="s">
        <v>144</v>
      </c>
      <c r="I219" s="102">
        <v>1007</v>
      </c>
      <c r="J219">
        <f t="shared" si="7"/>
        <v>1007</v>
      </c>
    </row>
    <row r="220" spans="1:10">
      <c r="A220" t="s">
        <v>160</v>
      </c>
      <c r="B220" t="s">
        <v>142</v>
      </c>
      <c r="C220" t="s">
        <v>149</v>
      </c>
      <c r="D220" t="s">
        <v>143</v>
      </c>
      <c r="E220" s="99">
        <v>63</v>
      </c>
      <c r="F220" t="s">
        <v>63</v>
      </c>
      <c r="G220" s="103" t="s">
        <v>181</v>
      </c>
      <c r="H220" t="s">
        <v>144</v>
      </c>
      <c r="I220" s="102">
        <v>474</v>
      </c>
      <c r="J220">
        <f t="shared" si="7"/>
        <v>474</v>
      </c>
    </row>
    <row r="221" spans="1:10">
      <c r="A221" t="s">
        <v>160</v>
      </c>
      <c r="B221" t="s">
        <v>142</v>
      </c>
      <c r="C221" t="s">
        <v>149</v>
      </c>
      <c r="D221" t="s">
        <v>143</v>
      </c>
      <c r="E221" s="99">
        <v>64</v>
      </c>
      <c r="F221" t="s">
        <v>64</v>
      </c>
      <c r="G221" s="103" t="s">
        <v>181</v>
      </c>
      <c r="H221" t="s">
        <v>144</v>
      </c>
      <c r="I221" s="102">
        <v>93</v>
      </c>
      <c r="J221">
        <f t="shared" si="7"/>
        <v>93</v>
      </c>
    </row>
    <row r="222" spans="1:10">
      <c r="A222" t="s">
        <v>160</v>
      </c>
      <c r="B222" t="s">
        <v>142</v>
      </c>
      <c r="C222" t="s">
        <v>149</v>
      </c>
      <c r="D222" t="s">
        <v>143</v>
      </c>
      <c r="E222" s="99">
        <v>67</v>
      </c>
      <c r="F222" t="s">
        <v>65</v>
      </c>
      <c r="G222" s="103" t="s">
        <v>181</v>
      </c>
      <c r="H222" t="s">
        <v>144</v>
      </c>
      <c r="I222" s="102">
        <v>364</v>
      </c>
      <c r="J222">
        <f t="shared" si="7"/>
        <v>364</v>
      </c>
    </row>
    <row r="223" spans="1:10">
      <c r="A223" t="s">
        <v>160</v>
      </c>
      <c r="B223" t="s">
        <v>142</v>
      </c>
      <c r="C223" t="s">
        <v>149</v>
      </c>
      <c r="D223" t="s">
        <v>143</v>
      </c>
      <c r="E223" s="99">
        <v>68</v>
      </c>
      <c r="F223" t="s">
        <v>66</v>
      </c>
      <c r="G223" s="103" t="s">
        <v>181</v>
      </c>
      <c r="H223" t="s">
        <v>144</v>
      </c>
      <c r="I223" s="102">
        <v>1048</v>
      </c>
      <c r="J223">
        <f t="shared" si="7"/>
        <v>1048</v>
      </c>
    </row>
    <row r="224" spans="1:10">
      <c r="A224" t="s">
        <v>160</v>
      </c>
      <c r="B224" t="s">
        <v>142</v>
      </c>
      <c r="C224" t="s">
        <v>149</v>
      </c>
      <c r="D224" t="s">
        <v>143</v>
      </c>
      <c r="E224" s="99">
        <v>69</v>
      </c>
      <c r="F224" t="s">
        <v>67</v>
      </c>
      <c r="G224" s="103" t="s">
        <v>181</v>
      </c>
      <c r="H224" t="s">
        <v>144</v>
      </c>
      <c r="I224" s="102">
        <v>283</v>
      </c>
      <c r="J224">
        <f t="shared" si="7"/>
        <v>283</v>
      </c>
    </row>
    <row r="225" spans="1:10">
      <c r="A225" t="s">
        <v>160</v>
      </c>
      <c r="B225" t="s">
        <v>142</v>
      </c>
      <c r="C225" t="s">
        <v>149</v>
      </c>
      <c r="D225" t="s">
        <v>143</v>
      </c>
      <c r="E225" s="99">
        <v>70</v>
      </c>
      <c r="F225" t="s">
        <v>151</v>
      </c>
      <c r="G225" s="103" t="s">
        <v>181</v>
      </c>
      <c r="H225" t="s">
        <v>144</v>
      </c>
      <c r="I225" s="102">
        <v>281</v>
      </c>
      <c r="J225">
        <f t="shared" si="7"/>
        <v>281</v>
      </c>
    </row>
    <row r="226" spans="1:10">
      <c r="A226" t="s">
        <v>160</v>
      </c>
      <c r="B226" t="s">
        <v>142</v>
      </c>
      <c r="C226" t="s">
        <v>149</v>
      </c>
      <c r="D226" t="s">
        <v>143</v>
      </c>
      <c r="E226" s="99">
        <v>71</v>
      </c>
      <c r="F226" t="s">
        <v>69</v>
      </c>
      <c r="G226" s="103" t="s">
        <v>181</v>
      </c>
      <c r="H226" t="s">
        <v>144</v>
      </c>
      <c r="I226" s="102">
        <v>782</v>
      </c>
      <c r="J226">
        <f t="shared" si="7"/>
        <v>782</v>
      </c>
    </row>
    <row r="227" spans="1:10">
      <c r="A227" t="s">
        <v>160</v>
      </c>
      <c r="B227" t="s">
        <v>142</v>
      </c>
      <c r="C227" t="s">
        <v>149</v>
      </c>
      <c r="D227" t="s">
        <v>143</v>
      </c>
      <c r="E227" s="99">
        <v>72</v>
      </c>
      <c r="F227" t="s">
        <v>70</v>
      </c>
      <c r="G227" s="103" t="s">
        <v>181</v>
      </c>
      <c r="H227" t="s">
        <v>144</v>
      </c>
      <c r="I227" s="102">
        <v>379</v>
      </c>
      <c r="J227">
        <f t="shared" si="7"/>
        <v>379</v>
      </c>
    </row>
    <row r="228" spans="1:10">
      <c r="A228" t="s">
        <v>160</v>
      </c>
      <c r="B228" t="s">
        <v>142</v>
      </c>
      <c r="C228" t="s">
        <v>149</v>
      </c>
      <c r="D228" t="s">
        <v>143</v>
      </c>
      <c r="E228" s="99">
        <v>73</v>
      </c>
      <c r="F228" t="s">
        <v>190</v>
      </c>
      <c r="G228" s="103" t="s">
        <v>181</v>
      </c>
      <c r="H228" t="s">
        <v>144</v>
      </c>
      <c r="I228" s="102">
        <v>1173</v>
      </c>
      <c r="J228">
        <f t="shared" si="7"/>
        <v>1173</v>
      </c>
    </row>
    <row r="229" spans="1:10">
      <c r="A229" t="s">
        <v>160</v>
      </c>
      <c r="B229" t="s">
        <v>142</v>
      </c>
      <c r="C229" t="s">
        <v>149</v>
      </c>
      <c r="D229" t="s">
        <v>143</v>
      </c>
      <c r="E229" s="99">
        <v>74</v>
      </c>
      <c r="F229" t="s">
        <v>72</v>
      </c>
      <c r="G229" s="103" t="s">
        <v>181</v>
      </c>
      <c r="H229" t="s">
        <v>144</v>
      </c>
      <c r="I229" s="102">
        <v>56</v>
      </c>
      <c r="J229">
        <f t="shared" si="7"/>
        <v>56</v>
      </c>
    </row>
    <row r="230" spans="1:10">
      <c r="A230" t="s">
        <v>160</v>
      </c>
      <c r="B230" t="s">
        <v>142</v>
      </c>
      <c r="C230" t="s">
        <v>149</v>
      </c>
      <c r="D230" t="s">
        <v>143</v>
      </c>
      <c r="E230" s="99">
        <v>75</v>
      </c>
      <c r="F230" t="s">
        <v>73</v>
      </c>
      <c r="G230" s="103" t="s">
        <v>181</v>
      </c>
      <c r="H230" t="s">
        <v>144</v>
      </c>
      <c r="I230" s="102">
        <v>491</v>
      </c>
      <c r="J230">
        <f t="shared" si="7"/>
        <v>491</v>
      </c>
    </row>
    <row r="231" spans="1:10">
      <c r="A231" t="s">
        <v>160</v>
      </c>
      <c r="B231" t="s">
        <v>142</v>
      </c>
      <c r="C231" t="s">
        <v>149</v>
      </c>
      <c r="D231" t="s">
        <v>143</v>
      </c>
      <c r="E231" s="99">
        <v>78</v>
      </c>
      <c r="F231" t="s">
        <v>74</v>
      </c>
      <c r="G231" s="103" t="s">
        <v>181</v>
      </c>
      <c r="H231" t="s">
        <v>144</v>
      </c>
      <c r="I231" s="102">
        <v>129</v>
      </c>
      <c r="J231">
        <f t="shared" si="7"/>
        <v>129</v>
      </c>
    </row>
    <row r="232" spans="1:10">
      <c r="A232" t="s">
        <v>160</v>
      </c>
      <c r="B232" t="s">
        <v>142</v>
      </c>
      <c r="C232" t="s">
        <v>149</v>
      </c>
      <c r="D232" t="s">
        <v>143</v>
      </c>
      <c r="E232" s="99">
        <v>79</v>
      </c>
      <c r="F232" t="s">
        <v>75</v>
      </c>
      <c r="G232" s="103" t="s">
        <v>181</v>
      </c>
      <c r="H232" t="s">
        <v>144</v>
      </c>
      <c r="I232" s="102">
        <v>610</v>
      </c>
      <c r="J232">
        <f t="shared" si="7"/>
        <v>610</v>
      </c>
    </row>
    <row r="233" spans="1:10">
      <c r="A233" t="s">
        <v>160</v>
      </c>
      <c r="B233" t="s">
        <v>142</v>
      </c>
      <c r="C233" t="s">
        <v>149</v>
      </c>
      <c r="D233" t="s">
        <v>143</v>
      </c>
      <c r="E233" s="99">
        <v>81</v>
      </c>
      <c r="F233" t="s">
        <v>76</v>
      </c>
      <c r="G233" s="103" t="s">
        <v>181</v>
      </c>
      <c r="H233" t="s">
        <v>144</v>
      </c>
      <c r="I233" s="102">
        <v>40</v>
      </c>
      <c r="J233">
        <f t="shared" si="7"/>
        <v>40</v>
      </c>
    </row>
    <row r="234" spans="1:10">
      <c r="A234" t="s">
        <v>160</v>
      </c>
      <c r="B234" t="s">
        <v>142</v>
      </c>
      <c r="C234" t="s">
        <v>149</v>
      </c>
      <c r="D234" t="s">
        <v>143</v>
      </c>
      <c r="E234" s="99">
        <v>82</v>
      </c>
      <c r="F234" t="s">
        <v>77</v>
      </c>
      <c r="G234" s="103" t="s">
        <v>181</v>
      </c>
      <c r="H234" t="s">
        <v>144</v>
      </c>
      <c r="I234" s="102">
        <v>273</v>
      </c>
      <c r="J234">
        <f t="shared" si="7"/>
        <v>273</v>
      </c>
    </row>
    <row r="235" spans="1:10">
      <c r="A235" t="s">
        <v>160</v>
      </c>
      <c r="B235" t="s">
        <v>142</v>
      </c>
      <c r="C235" t="s">
        <v>149</v>
      </c>
      <c r="D235" t="s">
        <v>143</v>
      </c>
      <c r="E235" s="99">
        <v>83</v>
      </c>
      <c r="F235" t="s">
        <v>78</v>
      </c>
      <c r="G235" s="103" t="s">
        <v>181</v>
      </c>
      <c r="H235" t="s">
        <v>144</v>
      </c>
      <c r="I235" s="102">
        <v>472</v>
      </c>
      <c r="J235">
        <f t="shared" si="7"/>
        <v>472</v>
      </c>
    </row>
    <row r="236" spans="1:10">
      <c r="A236" t="s">
        <v>160</v>
      </c>
      <c r="B236" t="s">
        <v>142</v>
      </c>
      <c r="C236" t="s">
        <v>149</v>
      </c>
      <c r="D236" t="s">
        <v>143</v>
      </c>
      <c r="E236" s="99">
        <v>84</v>
      </c>
      <c r="F236" t="s">
        <v>79</v>
      </c>
      <c r="G236" s="103" t="s">
        <v>181</v>
      </c>
      <c r="H236" t="s">
        <v>144</v>
      </c>
      <c r="I236" s="102">
        <v>23</v>
      </c>
      <c r="J236">
        <f t="shared" si="7"/>
        <v>23</v>
      </c>
    </row>
    <row r="237" spans="1:10">
      <c r="A237" t="s">
        <v>160</v>
      </c>
      <c r="B237" t="s">
        <v>142</v>
      </c>
      <c r="C237" t="s">
        <v>149</v>
      </c>
      <c r="D237" t="s">
        <v>143</v>
      </c>
      <c r="E237" s="99">
        <v>85</v>
      </c>
      <c r="F237" t="s">
        <v>80</v>
      </c>
      <c r="G237" s="103" t="s">
        <v>181</v>
      </c>
      <c r="H237" t="s">
        <v>144</v>
      </c>
      <c r="I237" s="102">
        <v>71</v>
      </c>
      <c r="J237">
        <f t="shared" si="7"/>
        <v>71</v>
      </c>
    </row>
    <row r="238" spans="1:10">
      <c r="A238" t="s">
        <v>160</v>
      </c>
      <c r="B238" t="s">
        <v>142</v>
      </c>
      <c r="C238" t="s">
        <v>149</v>
      </c>
      <c r="D238" t="s">
        <v>143</v>
      </c>
      <c r="E238" s="99">
        <v>87</v>
      </c>
      <c r="F238" t="s">
        <v>81</v>
      </c>
      <c r="G238" s="103" t="s">
        <v>181</v>
      </c>
      <c r="H238" t="s">
        <v>144</v>
      </c>
      <c r="I238" s="102">
        <v>15</v>
      </c>
      <c r="J238">
        <f t="shared" si="7"/>
        <v>15</v>
      </c>
    </row>
    <row r="239" spans="1:10">
      <c r="A239" t="s">
        <v>160</v>
      </c>
      <c r="B239" t="s">
        <v>142</v>
      </c>
      <c r="C239" t="s">
        <v>149</v>
      </c>
      <c r="D239" t="s">
        <v>143</v>
      </c>
      <c r="E239" s="99">
        <v>91</v>
      </c>
      <c r="F239" t="s">
        <v>82</v>
      </c>
      <c r="G239" s="103" t="s">
        <v>181</v>
      </c>
      <c r="H239" t="s">
        <v>144</v>
      </c>
      <c r="I239" s="102">
        <v>211</v>
      </c>
    </row>
    <row r="240" spans="1:10">
      <c r="A240" t="s">
        <v>160</v>
      </c>
      <c r="B240" t="s">
        <v>142</v>
      </c>
      <c r="C240" t="s">
        <v>149</v>
      </c>
      <c r="D240" t="s">
        <v>143</v>
      </c>
      <c r="E240" s="99">
        <v>92</v>
      </c>
      <c r="F240" t="s">
        <v>83</v>
      </c>
      <c r="G240" s="103" t="s">
        <v>181</v>
      </c>
      <c r="H240" t="s">
        <v>144</v>
      </c>
      <c r="I240" s="102">
        <v>25</v>
      </c>
    </row>
    <row r="241" spans="1:10">
      <c r="A241" t="s">
        <v>160</v>
      </c>
      <c r="B241" t="s">
        <v>142</v>
      </c>
      <c r="C241" t="s">
        <v>149</v>
      </c>
      <c r="D241" t="s">
        <v>143</v>
      </c>
      <c r="E241" s="99">
        <v>93</v>
      </c>
      <c r="F241" t="s">
        <v>84</v>
      </c>
      <c r="G241" s="103" t="s">
        <v>181</v>
      </c>
      <c r="H241" t="s">
        <v>144</v>
      </c>
      <c r="I241" s="102">
        <v>545</v>
      </c>
    </row>
    <row r="242" spans="1:10">
      <c r="A242" t="s">
        <v>160</v>
      </c>
      <c r="B242" t="s">
        <v>142</v>
      </c>
      <c r="C242" t="s">
        <v>149</v>
      </c>
      <c r="D242" t="s">
        <v>143</v>
      </c>
      <c r="E242" s="99">
        <v>5</v>
      </c>
      <c r="F242" t="s">
        <v>25</v>
      </c>
      <c r="G242" s="103" t="s">
        <v>182</v>
      </c>
      <c r="H242" t="s">
        <v>144</v>
      </c>
      <c r="I242" s="102">
        <v>406</v>
      </c>
      <c r="J242">
        <f t="shared" ref="J242:J273" si="8">IF(I242="Msk",8,I242)</f>
        <v>406</v>
      </c>
    </row>
    <row r="243" spans="1:10">
      <c r="A243" t="s">
        <v>160</v>
      </c>
      <c r="B243" t="s">
        <v>142</v>
      </c>
      <c r="C243" t="s">
        <v>149</v>
      </c>
      <c r="D243" t="s">
        <v>143</v>
      </c>
      <c r="E243" s="99">
        <v>6</v>
      </c>
      <c r="F243" t="s">
        <v>26</v>
      </c>
      <c r="G243" s="103" t="s">
        <v>182</v>
      </c>
      <c r="H243" t="s">
        <v>144</v>
      </c>
      <c r="I243" s="102">
        <v>254</v>
      </c>
      <c r="J243">
        <f t="shared" si="8"/>
        <v>254</v>
      </c>
    </row>
    <row r="244" spans="1:10">
      <c r="A244" t="s">
        <v>160</v>
      </c>
      <c r="B244" t="s">
        <v>142</v>
      </c>
      <c r="C244" t="s">
        <v>149</v>
      </c>
      <c r="D244" t="s">
        <v>143</v>
      </c>
      <c r="E244" s="99">
        <v>8</v>
      </c>
      <c r="F244" t="s">
        <v>27</v>
      </c>
      <c r="G244" s="103" t="s">
        <v>182</v>
      </c>
      <c r="H244" t="s">
        <v>144</v>
      </c>
      <c r="I244" s="102">
        <v>306</v>
      </c>
      <c r="J244">
        <f t="shared" si="8"/>
        <v>306</v>
      </c>
    </row>
    <row r="245" spans="1:10">
      <c r="A245" t="s">
        <v>160</v>
      </c>
      <c r="B245" t="s">
        <v>142</v>
      </c>
      <c r="C245" t="s">
        <v>149</v>
      </c>
      <c r="D245" t="s">
        <v>143</v>
      </c>
      <c r="E245" s="99">
        <v>10</v>
      </c>
      <c r="F245" t="s">
        <v>28</v>
      </c>
      <c r="G245" s="103" t="s">
        <v>182</v>
      </c>
      <c r="H245" t="s">
        <v>144</v>
      </c>
      <c r="I245" s="102">
        <v>34</v>
      </c>
      <c r="J245">
        <f t="shared" si="8"/>
        <v>34</v>
      </c>
    </row>
    <row r="246" spans="1:10">
      <c r="A246" t="s">
        <v>160</v>
      </c>
      <c r="B246" t="s">
        <v>142</v>
      </c>
      <c r="C246" t="s">
        <v>149</v>
      </c>
      <c r="D246" t="s">
        <v>143</v>
      </c>
      <c r="E246" s="99">
        <v>19</v>
      </c>
      <c r="F246" t="s">
        <v>29</v>
      </c>
      <c r="G246" s="103" t="s">
        <v>182</v>
      </c>
      <c r="H246" t="s">
        <v>144</v>
      </c>
      <c r="I246" s="102">
        <v>92</v>
      </c>
      <c r="J246">
        <f t="shared" si="8"/>
        <v>92</v>
      </c>
    </row>
    <row r="247" spans="1:10">
      <c r="A247" t="s">
        <v>160</v>
      </c>
      <c r="B247" t="s">
        <v>142</v>
      </c>
      <c r="C247" t="s">
        <v>149</v>
      </c>
      <c r="D247" t="s">
        <v>143</v>
      </c>
      <c r="E247" s="99">
        <v>20</v>
      </c>
      <c r="F247" t="s">
        <v>30</v>
      </c>
      <c r="G247" s="103" t="s">
        <v>182</v>
      </c>
      <c r="H247" t="s">
        <v>144</v>
      </c>
      <c r="I247" s="102">
        <v>278</v>
      </c>
      <c r="J247">
        <f t="shared" si="8"/>
        <v>278</v>
      </c>
    </row>
    <row r="248" spans="1:10">
      <c r="A248" t="s">
        <v>160</v>
      </c>
      <c r="B248" t="s">
        <v>142</v>
      </c>
      <c r="C248" t="s">
        <v>149</v>
      </c>
      <c r="D248" t="s">
        <v>143</v>
      </c>
      <c r="E248" s="99">
        <v>22</v>
      </c>
      <c r="F248" t="s">
        <v>31</v>
      </c>
      <c r="G248" s="103" t="s">
        <v>182</v>
      </c>
      <c r="H248" t="s">
        <v>144</v>
      </c>
      <c r="I248" s="102">
        <v>599</v>
      </c>
      <c r="J248">
        <f t="shared" si="8"/>
        <v>599</v>
      </c>
    </row>
    <row r="249" spans="1:10">
      <c r="A249" t="s">
        <v>160</v>
      </c>
      <c r="B249" t="s">
        <v>142</v>
      </c>
      <c r="C249" t="s">
        <v>149</v>
      </c>
      <c r="D249" t="s">
        <v>143</v>
      </c>
      <c r="E249" s="99">
        <v>23</v>
      </c>
      <c r="F249" t="s">
        <v>32</v>
      </c>
      <c r="G249" s="103" t="s">
        <v>182</v>
      </c>
      <c r="H249" t="s">
        <v>144</v>
      </c>
      <c r="I249" s="102">
        <v>1827</v>
      </c>
      <c r="J249">
        <f t="shared" si="8"/>
        <v>1827</v>
      </c>
    </row>
    <row r="250" spans="1:10">
      <c r="A250" t="s">
        <v>160</v>
      </c>
      <c r="B250" t="s">
        <v>142</v>
      </c>
      <c r="C250" t="s">
        <v>149</v>
      </c>
      <c r="D250" t="s">
        <v>143</v>
      </c>
      <c r="E250" s="99">
        <v>27</v>
      </c>
      <c r="F250" t="s">
        <v>33</v>
      </c>
      <c r="G250" s="103" t="s">
        <v>182</v>
      </c>
      <c r="H250" t="s">
        <v>144</v>
      </c>
      <c r="I250" s="102">
        <v>318</v>
      </c>
      <c r="J250">
        <f t="shared" si="8"/>
        <v>318</v>
      </c>
    </row>
    <row r="251" spans="1:10">
      <c r="A251" t="s">
        <v>160</v>
      </c>
      <c r="B251" t="s">
        <v>142</v>
      </c>
      <c r="C251" t="s">
        <v>149</v>
      </c>
      <c r="D251" t="s">
        <v>143</v>
      </c>
      <c r="E251" s="99">
        <v>28</v>
      </c>
      <c r="F251" t="s">
        <v>34</v>
      </c>
      <c r="G251" s="103" t="s">
        <v>182</v>
      </c>
      <c r="H251" t="s">
        <v>144</v>
      </c>
      <c r="I251" s="102">
        <v>188</v>
      </c>
      <c r="J251">
        <f t="shared" si="8"/>
        <v>188</v>
      </c>
    </row>
    <row r="252" spans="1:10">
      <c r="A252" t="s">
        <v>160</v>
      </c>
      <c r="B252" t="s">
        <v>142</v>
      </c>
      <c r="C252" t="s">
        <v>149</v>
      </c>
      <c r="D252" t="s">
        <v>143</v>
      </c>
      <c r="E252" s="99">
        <v>33</v>
      </c>
      <c r="F252" t="s">
        <v>35</v>
      </c>
      <c r="G252" s="103" t="s">
        <v>182</v>
      </c>
      <c r="H252" t="s">
        <v>144</v>
      </c>
      <c r="I252" s="102">
        <v>1185</v>
      </c>
      <c r="J252">
        <f t="shared" si="8"/>
        <v>1185</v>
      </c>
    </row>
    <row r="253" spans="1:10">
      <c r="A253" t="s">
        <v>160</v>
      </c>
      <c r="B253" t="s">
        <v>142</v>
      </c>
      <c r="C253" t="s">
        <v>149</v>
      </c>
      <c r="D253" t="s">
        <v>143</v>
      </c>
      <c r="E253" s="99">
        <v>34</v>
      </c>
      <c r="F253" t="s">
        <v>36</v>
      </c>
      <c r="G253" s="103" t="s">
        <v>182</v>
      </c>
      <c r="H253" t="s">
        <v>144</v>
      </c>
      <c r="I253" s="102">
        <v>1504</v>
      </c>
      <c r="J253">
        <f t="shared" si="8"/>
        <v>1504</v>
      </c>
    </row>
    <row r="254" spans="1:10">
      <c r="A254" t="s">
        <v>160</v>
      </c>
      <c r="B254" t="s">
        <v>142</v>
      </c>
      <c r="C254" t="s">
        <v>149</v>
      </c>
      <c r="D254" t="s">
        <v>143</v>
      </c>
      <c r="E254" s="99">
        <v>35</v>
      </c>
      <c r="F254" t="s">
        <v>37</v>
      </c>
      <c r="G254" s="103" t="s">
        <v>182</v>
      </c>
      <c r="H254" t="s">
        <v>144</v>
      </c>
      <c r="I254" s="102">
        <v>2018</v>
      </c>
      <c r="J254">
        <f t="shared" si="8"/>
        <v>2018</v>
      </c>
    </row>
    <row r="255" spans="1:10">
      <c r="A255" t="s">
        <v>160</v>
      </c>
      <c r="B255" t="s">
        <v>142</v>
      </c>
      <c r="C255" t="s">
        <v>149</v>
      </c>
      <c r="D255" t="s">
        <v>143</v>
      </c>
      <c r="E255" s="99">
        <v>36</v>
      </c>
      <c r="F255" t="s">
        <v>38</v>
      </c>
      <c r="G255" s="103" t="s">
        <v>182</v>
      </c>
      <c r="H255" t="s">
        <v>144</v>
      </c>
      <c r="I255" s="102">
        <v>5787</v>
      </c>
      <c r="J255">
        <f t="shared" si="8"/>
        <v>5787</v>
      </c>
    </row>
    <row r="256" spans="1:10">
      <c r="A256" t="s">
        <v>160</v>
      </c>
      <c r="B256" t="s">
        <v>142</v>
      </c>
      <c r="C256" t="s">
        <v>149</v>
      </c>
      <c r="D256" t="s">
        <v>143</v>
      </c>
      <c r="E256" s="99">
        <v>37</v>
      </c>
      <c r="F256" t="s">
        <v>39</v>
      </c>
      <c r="G256" s="103" t="s">
        <v>182</v>
      </c>
      <c r="H256" t="s">
        <v>144</v>
      </c>
      <c r="I256" s="102">
        <v>1091</v>
      </c>
      <c r="J256">
        <f t="shared" si="8"/>
        <v>1091</v>
      </c>
    </row>
    <row r="257" spans="1:10">
      <c r="A257" t="s">
        <v>160</v>
      </c>
      <c r="B257" t="s">
        <v>142</v>
      </c>
      <c r="C257" t="s">
        <v>149</v>
      </c>
      <c r="D257" t="s">
        <v>143</v>
      </c>
      <c r="E257" s="99">
        <v>38</v>
      </c>
      <c r="F257" t="s">
        <v>40</v>
      </c>
      <c r="G257" s="103" t="s">
        <v>182</v>
      </c>
      <c r="H257" t="s">
        <v>144</v>
      </c>
      <c r="I257" s="102">
        <v>1731</v>
      </c>
      <c r="J257">
        <f t="shared" si="8"/>
        <v>1731</v>
      </c>
    </row>
    <row r="258" spans="1:10">
      <c r="A258" t="s">
        <v>160</v>
      </c>
      <c r="B258" t="s">
        <v>142</v>
      </c>
      <c r="C258" t="s">
        <v>149</v>
      </c>
      <c r="D258" t="s">
        <v>143</v>
      </c>
      <c r="E258" s="99">
        <v>39</v>
      </c>
      <c r="F258" t="s">
        <v>41</v>
      </c>
      <c r="G258" s="103" t="s">
        <v>182</v>
      </c>
      <c r="H258" t="s">
        <v>144</v>
      </c>
      <c r="I258" s="102">
        <v>3655</v>
      </c>
      <c r="J258">
        <f t="shared" si="8"/>
        <v>3655</v>
      </c>
    </row>
    <row r="259" spans="1:10">
      <c r="A259" t="s">
        <v>160</v>
      </c>
      <c r="B259" t="s">
        <v>142</v>
      </c>
      <c r="C259" t="s">
        <v>149</v>
      </c>
      <c r="D259" t="s">
        <v>143</v>
      </c>
      <c r="E259" s="99">
        <v>40</v>
      </c>
      <c r="F259" t="s">
        <v>42</v>
      </c>
      <c r="G259" s="103" t="s">
        <v>182</v>
      </c>
      <c r="H259" t="s">
        <v>144</v>
      </c>
      <c r="I259" s="102">
        <v>634</v>
      </c>
      <c r="J259">
        <f t="shared" si="8"/>
        <v>634</v>
      </c>
    </row>
    <row r="260" spans="1:10">
      <c r="A260" t="s">
        <v>160</v>
      </c>
      <c r="B260" t="s">
        <v>142</v>
      </c>
      <c r="C260" t="s">
        <v>149</v>
      </c>
      <c r="D260" t="s">
        <v>143</v>
      </c>
      <c r="E260" s="99">
        <v>41</v>
      </c>
      <c r="F260" t="s">
        <v>43</v>
      </c>
      <c r="G260" s="103" t="s">
        <v>182</v>
      </c>
      <c r="H260" t="s">
        <v>144</v>
      </c>
      <c r="I260" s="102">
        <v>1981</v>
      </c>
      <c r="J260">
        <f t="shared" si="8"/>
        <v>1981</v>
      </c>
    </row>
    <row r="261" spans="1:10">
      <c r="A261" t="s">
        <v>160</v>
      </c>
      <c r="B261" t="s">
        <v>142</v>
      </c>
      <c r="C261" t="s">
        <v>149</v>
      </c>
      <c r="D261" t="s">
        <v>143</v>
      </c>
      <c r="E261" s="99">
        <v>42</v>
      </c>
      <c r="F261" t="s">
        <v>44</v>
      </c>
      <c r="G261" s="103" t="s">
        <v>182</v>
      </c>
      <c r="H261" t="s">
        <v>144</v>
      </c>
      <c r="I261" s="102">
        <v>1314</v>
      </c>
      <c r="J261">
        <f t="shared" si="8"/>
        <v>1314</v>
      </c>
    </row>
    <row r="262" spans="1:10">
      <c r="A262" t="s">
        <v>160</v>
      </c>
      <c r="B262" t="s">
        <v>142</v>
      </c>
      <c r="C262" t="s">
        <v>149</v>
      </c>
      <c r="D262" t="s">
        <v>143</v>
      </c>
      <c r="E262" s="99">
        <v>43</v>
      </c>
      <c r="F262" t="s">
        <v>45</v>
      </c>
      <c r="G262" s="103" t="s">
        <v>182</v>
      </c>
      <c r="H262" t="s">
        <v>144</v>
      </c>
      <c r="I262" s="102">
        <v>2445</v>
      </c>
      <c r="J262">
        <f t="shared" si="8"/>
        <v>2445</v>
      </c>
    </row>
    <row r="263" spans="1:10">
      <c r="A263" t="s">
        <v>160</v>
      </c>
      <c r="B263" t="s">
        <v>142</v>
      </c>
      <c r="C263" t="s">
        <v>149</v>
      </c>
      <c r="D263" t="s">
        <v>143</v>
      </c>
      <c r="E263" s="99">
        <v>44</v>
      </c>
      <c r="F263" t="s">
        <v>46</v>
      </c>
      <c r="G263" s="103" t="s">
        <v>182</v>
      </c>
      <c r="H263" t="s">
        <v>144</v>
      </c>
      <c r="I263" s="102">
        <v>1286</v>
      </c>
      <c r="J263">
        <f t="shared" si="8"/>
        <v>1286</v>
      </c>
    </row>
    <row r="264" spans="1:10">
      <c r="A264" t="s">
        <v>160</v>
      </c>
      <c r="B264" t="s">
        <v>142</v>
      </c>
      <c r="C264" t="s">
        <v>149</v>
      </c>
      <c r="D264" t="s">
        <v>143</v>
      </c>
      <c r="E264" s="99">
        <v>45</v>
      </c>
      <c r="F264" t="s">
        <v>47</v>
      </c>
      <c r="G264" s="103" t="s">
        <v>182</v>
      </c>
      <c r="H264" t="s">
        <v>144</v>
      </c>
      <c r="I264" s="102">
        <v>518</v>
      </c>
      <c r="J264">
        <f t="shared" si="8"/>
        <v>518</v>
      </c>
    </row>
    <row r="265" spans="1:10">
      <c r="A265" t="s">
        <v>160</v>
      </c>
      <c r="B265" t="s">
        <v>142</v>
      </c>
      <c r="C265" t="s">
        <v>149</v>
      </c>
      <c r="D265" t="s">
        <v>143</v>
      </c>
      <c r="E265" s="99">
        <v>46</v>
      </c>
      <c r="F265" t="s">
        <v>48</v>
      </c>
      <c r="G265" s="103" t="s">
        <v>182</v>
      </c>
      <c r="H265" t="s">
        <v>144</v>
      </c>
      <c r="I265" s="102">
        <v>247</v>
      </c>
      <c r="J265">
        <f t="shared" si="8"/>
        <v>247</v>
      </c>
    </row>
    <row r="266" spans="1:10">
      <c r="A266" t="s">
        <v>160</v>
      </c>
      <c r="B266" t="s">
        <v>142</v>
      </c>
      <c r="C266" t="s">
        <v>149</v>
      </c>
      <c r="D266" t="s">
        <v>143</v>
      </c>
      <c r="E266" s="99">
        <v>47</v>
      </c>
      <c r="F266" t="s">
        <v>189</v>
      </c>
      <c r="G266" s="103" t="s">
        <v>182</v>
      </c>
      <c r="H266" t="s">
        <v>144</v>
      </c>
      <c r="I266" s="102">
        <v>256</v>
      </c>
      <c r="J266">
        <f t="shared" si="8"/>
        <v>256</v>
      </c>
    </row>
    <row r="267" spans="1:10">
      <c r="A267" t="s">
        <v>160</v>
      </c>
      <c r="B267" t="s">
        <v>142</v>
      </c>
      <c r="C267" t="s">
        <v>149</v>
      </c>
      <c r="D267" t="s">
        <v>143</v>
      </c>
      <c r="E267" s="99">
        <v>48</v>
      </c>
      <c r="F267" t="s">
        <v>202</v>
      </c>
      <c r="G267" s="103" t="s">
        <v>182</v>
      </c>
      <c r="H267" t="s">
        <v>144</v>
      </c>
      <c r="I267" s="102">
        <v>351</v>
      </c>
      <c r="J267">
        <f t="shared" si="8"/>
        <v>351</v>
      </c>
    </row>
    <row r="268" spans="1:10">
      <c r="A268" t="s">
        <v>160</v>
      </c>
      <c r="B268" t="s">
        <v>142</v>
      </c>
      <c r="C268" t="s">
        <v>149</v>
      </c>
      <c r="D268" t="s">
        <v>143</v>
      </c>
      <c r="E268" s="99">
        <v>49</v>
      </c>
      <c r="F268" t="s">
        <v>51</v>
      </c>
      <c r="G268" s="103" t="s">
        <v>182</v>
      </c>
      <c r="H268" t="s">
        <v>144</v>
      </c>
      <c r="I268" s="102">
        <v>16</v>
      </c>
      <c r="J268">
        <f t="shared" si="8"/>
        <v>16</v>
      </c>
    </row>
    <row r="269" spans="1:10">
      <c r="A269" t="s">
        <v>160</v>
      </c>
      <c r="B269" t="s">
        <v>142</v>
      </c>
      <c r="C269" t="s">
        <v>149</v>
      </c>
      <c r="D269" t="s">
        <v>143</v>
      </c>
      <c r="E269" s="99">
        <v>50</v>
      </c>
      <c r="F269" t="s">
        <v>52</v>
      </c>
      <c r="G269" s="103" t="s">
        <v>182</v>
      </c>
      <c r="H269" t="s">
        <v>144</v>
      </c>
      <c r="I269" s="102">
        <v>32</v>
      </c>
      <c r="J269">
        <f t="shared" si="8"/>
        <v>32</v>
      </c>
    </row>
    <row r="270" spans="1:10">
      <c r="A270" t="s">
        <v>160</v>
      </c>
      <c r="B270" t="s">
        <v>142</v>
      </c>
      <c r="C270" t="s">
        <v>149</v>
      </c>
      <c r="D270" t="s">
        <v>143</v>
      </c>
      <c r="E270" s="99">
        <v>51</v>
      </c>
      <c r="F270" t="s">
        <v>53</v>
      </c>
      <c r="G270" s="103" t="s">
        <v>182</v>
      </c>
      <c r="H270" t="s">
        <v>144</v>
      </c>
      <c r="I270" s="102">
        <v>88</v>
      </c>
      <c r="J270">
        <f t="shared" si="8"/>
        <v>88</v>
      </c>
    </row>
    <row r="271" spans="1:10">
      <c r="A271" t="s">
        <v>160</v>
      </c>
      <c r="B271" t="s">
        <v>142</v>
      </c>
      <c r="C271" t="s">
        <v>149</v>
      </c>
      <c r="D271" t="s">
        <v>143</v>
      </c>
      <c r="E271" s="99">
        <v>52</v>
      </c>
      <c r="F271" t="s">
        <v>54</v>
      </c>
      <c r="G271" s="103" t="s">
        <v>182</v>
      </c>
      <c r="H271" t="s">
        <v>144</v>
      </c>
      <c r="I271" s="102">
        <v>124</v>
      </c>
      <c r="J271">
        <f t="shared" si="8"/>
        <v>124</v>
      </c>
    </row>
    <row r="272" spans="1:10">
      <c r="A272" t="s">
        <v>160</v>
      </c>
      <c r="B272" t="s">
        <v>142</v>
      </c>
      <c r="C272" t="s">
        <v>149</v>
      </c>
      <c r="D272" t="s">
        <v>143</v>
      </c>
      <c r="E272" s="99">
        <v>53</v>
      </c>
      <c r="F272" t="s">
        <v>55</v>
      </c>
      <c r="G272" s="103" t="s">
        <v>182</v>
      </c>
      <c r="H272" t="s">
        <v>144</v>
      </c>
      <c r="I272" s="102">
        <v>175</v>
      </c>
      <c r="J272">
        <f t="shared" si="8"/>
        <v>175</v>
      </c>
    </row>
    <row r="273" spans="1:10">
      <c r="A273" t="s">
        <v>160</v>
      </c>
      <c r="B273" t="s">
        <v>142</v>
      </c>
      <c r="C273" t="s">
        <v>149</v>
      </c>
      <c r="D273" t="s">
        <v>143</v>
      </c>
      <c r="E273" s="99">
        <v>54</v>
      </c>
      <c r="F273" t="s">
        <v>56</v>
      </c>
      <c r="G273" s="103" t="s">
        <v>182</v>
      </c>
      <c r="H273" t="s">
        <v>144</v>
      </c>
      <c r="I273" s="102">
        <v>138</v>
      </c>
      <c r="J273">
        <f t="shared" si="8"/>
        <v>138</v>
      </c>
    </row>
    <row r="274" spans="1:10">
      <c r="A274" t="s">
        <v>160</v>
      </c>
      <c r="B274" t="s">
        <v>142</v>
      </c>
      <c r="C274" t="s">
        <v>149</v>
      </c>
      <c r="D274" t="s">
        <v>143</v>
      </c>
      <c r="E274" s="99">
        <v>57</v>
      </c>
      <c r="F274" t="s">
        <v>57</v>
      </c>
      <c r="G274" s="103" t="s">
        <v>182</v>
      </c>
      <c r="H274" t="s">
        <v>144</v>
      </c>
      <c r="I274" s="102">
        <v>883</v>
      </c>
      <c r="J274">
        <f t="shared" ref="J274:J305" si="9">IF(I274="Msk",8,I274)</f>
        <v>883</v>
      </c>
    </row>
    <row r="275" spans="1:10">
      <c r="A275" t="s">
        <v>160</v>
      </c>
      <c r="B275" t="s">
        <v>142</v>
      </c>
      <c r="C275" t="s">
        <v>149</v>
      </c>
      <c r="D275" t="s">
        <v>143</v>
      </c>
      <c r="E275" s="99">
        <v>58</v>
      </c>
      <c r="F275" t="s">
        <v>58</v>
      </c>
      <c r="G275" s="103" t="s">
        <v>182</v>
      </c>
      <c r="H275" t="s">
        <v>144</v>
      </c>
      <c r="I275" s="102">
        <v>117</v>
      </c>
      <c r="J275">
        <f t="shared" si="9"/>
        <v>117</v>
      </c>
    </row>
    <row r="276" spans="1:10">
      <c r="A276" t="s">
        <v>160</v>
      </c>
      <c r="B276" t="s">
        <v>142</v>
      </c>
      <c r="C276" t="s">
        <v>149</v>
      </c>
      <c r="D276" t="s">
        <v>143</v>
      </c>
      <c r="E276" s="99">
        <v>59</v>
      </c>
      <c r="F276" t="s">
        <v>59</v>
      </c>
      <c r="G276" s="103" t="s">
        <v>182</v>
      </c>
      <c r="H276" t="s">
        <v>144</v>
      </c>
      <c r="I276" s="102">
        <v>284</v>
      </c>
      <c r="J276">
        <f t="shared" si="9"/>
        <v>284</v>
      </c>
    </row>
    <row r="277" spans="1:10">
      <c r="A277" t="s">
        <v>160</v>
      </c>
      <c r="B277" t="s">
        <v>142</v>
      </c>
      <c r="C277" t="s">
        <v>149</v>
      </c>
      <c r="D277" t="s">
        <v>143</v>
      </c>
      <c r="E277" s="99">
        <v>60</v>
      </c>
      <c r="F277" t="s">
        <v>60</v>
      </c>
      <c r="G277" s="103" t="s">
        <v>182</v>
      </c>
      <c r="H277" t="s">
        <v>144</v>
      </c>
      <c r="I277" s="102">
        <v>483</v>
      </c>
      <c r="J277">
        <f t="shared" si="9"/>
        <v>483</v>
      </c>
    </row>
    <row r="278" spans="1:10">
      <c r="A278" t="s">
        <v>160</v>
      </c>
      <c r="B278" t="s">
        <v>142</v>
      </c>
      <c r="C278" t="s">
        <v>149</v>
      </c>
      <c r="D278" t="s">
        <v>143</v>
      </c>
      <c r="E278" s="99">
        <v>61</v>
      </c>
      <c r="F278" t="s">
        <v>61</v>
      </c>
      <c r="G278" s="103" t="s">
        <v>182</v>
      </c>
      <c r="H278" t="s">
        <v>144</v>
      </c>
      <c r="I278" s="102">
        <v>1529</v>
      </c>
      <c r="J278">
        <f t="shared" si="9"/>
        <v>1529</v>
      </c>
    </row>
    <row r="279" spans="1:10">
      <c r="A279" t="s">
        <v>160</v>
      </c>
      <c r="B279" t="s">
        <v>142</v>
      </c>
      <c r="C279" t="s">
        <v>149</v>
      </c>
      <c r="D279" t="s">
        <v>143</v>
      </c>
      <c r="E279" s="99">
        <v>62</v>
      </c>
      <c r="F279" t="s">
        <v>62</v>
      </c>
      <c r="G279" s="103" t="s">
        <v>182</v>
      </c>
      <c r="H279" t="s">
        <v>144</v>
      </c>
      <c r="I279" s="102">
        <v>1059</v>
      </c>
      <c r="J279">
        <f t="shared" si="9"/>
        <v>1059</v>
      </c>
    </row>
    <row r="280" spans="1:10">
      <c r="A280" t="s">
        <v>160</v>
      </c>
      <c r="B280" t="s">
        <v>142</v>
      </c>
      <c r="C280" t="s">
        <v>149</v>
      </c>
      <c r="D280" t="s">
        <v>143</v>
      </c>
      <c r="E280" s="99">
        <v>63</v>
      </c>
      <c r="F280" t="s">
        <v>63</v>
      </c>
      <c r="G280" s="103" t="s">
        <v>182</v>
      </c>
      <c r="H280" t="s">
        <v>144</v>
      </c>
      <c r="I280" s="102">
        <v>490</v>
      </c>
      <c r="J280">
        <f t="shared" si="9"/>
        <v>490</v>
      </c>
    </row>
    <row r="281" spans="1:10">
      <c r="A281" t="s">
        <v>160</v>
      </c>
      <c r="B281" t="s">
        <v>142</v>
      </c>
      <c r="C281" t="s">
        <v>149</v>
      </c>
      <c r="D281" t="s">
        <v>143</v>
      </c>
      <c r="E281" s="99">
        <v>64</v>
      </c>
      <c r="F281" t="s">
        <v>64</v>
      </c>
      <c r="G281" s="103" t="s">
        <v>182</v>
      </c>
      <c r="H281" t="s">
        <v>144</v>
      </c>
      <c r="I281" s="102">
        <v>93</v>
      </c>
      <c r="J281">
        <f t="shared" si="9"/>
        <v>93</v>
      </c>
    </row>
    <row r="282" spans="1:10">
      <c r="A282" t="s">
        <v>160</v>
      </c>
      <c r="B282" t="s">
        <v>142</v>
      </c>
      <c r="C282" t="s">
        <v>149</v>
      </c>
      <c r="D282" t="s">
        <v>143</v>
      </c>
      <c r="E282" s="99">
        <v>67</v>
      </c>
      <c r="F282" t="s">
        <v>65</v>
      </c>
      <c r="G282" s="103" t="s">
        <v>182</v>
      </c>
      <c r="H282" t="s">
        <v>144</v>
      </c>
      <c r="I282" s="102">
        <v>417</v>
      </c>
      <c r="J282">
        <f t="shared" si="9"/>
        <v>417</v>
      </c>
    </row>
    <row r="283" spans="1:10">
      <c r="A283" t="s">
        <v>160</v>
      </c>
      <c r="B283" t="s">
        <v>142</v>
      </c>
      <c r="C283" t="s">
        <v>149</v>
      </c>
      <c r="D283" t="s">
        <v>143</v>
      </c>
      <c r="E283" s="99">
        <v>68</v>
      </c>
      <c r="F283" t="s">
        <v>66</v>
      </c>
      <c r="G283" s="103" t="s">
        <v>182</v>
      </c>
      <c r="H283" t="s">
        <v>144</v>
      </c>
      <c r="I283" s="102">
        <v>1156</v>
      </c>
      <c r="J283">
        <f t="shared" si="9"/>
        <v>1156</v>
      </c>
    </row>
    <row r="284" spans="1:10">
      <c r="A284" t="s">
        <v>160</v>
      </c>
      <c r="B284" t="s">
        <v>142</v>
      </c>
      <c r="C284" t="s">
        <v>149</v>
      </c>
      <c r="D284" t="s">
        <v>143</v>
      </c>
      <c r="E284" s="99">
        <v>69</v>
      </c>
      <c r="F284" t="s">
        <v>67</v>
      </c>
      <c r="G284" s="103" t="s">
        <v>182</v>
      </c>
      <c r="H284" t="s">
        <v>144</v>
      </c>
      <c r="I284" s="102">
        <v>285</v>
      </c>
      <c r="J284">
        <f t="shared" si="9"/>
        <v>285</v>
      </c>
    </row>
    <row r="285" spans="1:10">
      <c r="A285" t="s">
        <v>160</v>
      </c>
      <c r="B285" t="s">
        <v>142</v>
      </c>
      <c r="C285" t="s">
        <v>149</v>
      </c>
      <c r="D285" t="s">
        <v>143</v>
      </c>
      <c r="E285" s="99">
        <v>70</v>
      </c>
      <c r="F285" t="s">
        <v>151</v>
      </c>
      <c r="G285" s="103" t="s">
        <v>182</v>
      </c>
      <c r="H285" t="s">
        <v>144</v>
      </c>
      <c r="I285" s="102">
        <v>276</v>
      </c>
      <c r="J285">
        <f t="shared" si="9"/>
        <v>276</v>
      </c>
    </row>
    <row r="286" spans="1:10">
      <c r="A286" t="s">
        <v>160</v>
      </c>
      <c r="B286" t="s">
        <v>142</v>
      </c>
      <c r="C286" t="s">
        <v>149</v>
      </c>
      <c r="D286" t="s">
        <v>143</v>
      </c>
      <c r="E286" s="99">
        <v>71</v>
      </c>
      <c r="F286" t="s">
        <v>69</v>
      </c>
      <c r="G286" s="103" t="s">
        <v>182</v>
      </c>
      <c r="H286" t="s">
        <v>144</v>
      </c>
      <c r="I286" s="102">
        <v>741</v>
      </c>
      <c r="J286">
        <f t="shared" si="9"/>
        <v>741</v>
      </c>
    </row>
    <row r="287" spans="1:10">
      <c r="A287" t="s">
        <v>160</v>
      </c>
      <c r="B287" t="s">
        <v>142</v>
      </c>
      <c r="C287" t="s">
        <v>149</v>
      </c>
      <c r="D287" t="s">
        <v>143</v>
      </c>
      <c r="E287" s="99">
        <v>72</v>
      </c>
      <c r="F287" t="s">
        <v>70</v>
      </c>
      <c r="G287" s="103" t="s">
        <v>182</v>
      </c>
      <c r="H287" t="s">
        <v>144</v>
      </c>
      <c r="I287" s="102">
        <v>404</v>
      </c>
      <c r="J287">
        <f t="shared" si="9"/>
        <v>404</v>
      </c>
    </row>
    <row r="288" spans="1:10">
      <c r="A288" t="s">
        <v>160</v>
      </c>
      <c r="B288" t="s">
        <v>142</v>
      </c>
      <c r="C288" t="s">
        <v>149</v>
      </c>
      <c r="D288" t="s">
        <v>143</v>
      </c>
      <c r="E288" s="99">
        <v>73</v>
      </c>
      <c r="F288" t="s">
        <v>190</v>
      </c>
      <c r="G288" s="103" t="s">
        <v>182</v>
      </c>
      <c r="H288" t="s">
        <v>144</v>
      </c>
      <c r="I288" s="102">
        <v>1180</v>
      </c>
      <c r="J288">
        <f t="shared" si="9"/>
        <v>1180</v>
      </c>
    </row>
    <row r="289" spans="1:10">
      <c r="A289" t="s">
        <v>160</v>
      </c>
      <c r="B289" t="s">
        <v>142</v>
      </c>
      <c r="C289" t="s">
        <v>149</v>
      </c>
      <c r="D289" t="s">
        <v>143</v>
      </c>
      <c r="E289" s="99">
        <v>74</v>
      </c>
      <c r="F289" t="s">
        <v>72</v>
      </c>
      <c r="G289" s="103" t="s">
        <v>182</v>
      </c>
      <c r="H289" t="s">
        <v>144</v>
      </c>
      <c r="I289" s="102">
        <v>83</v>
      </c>
      <c r="J289">
        <f t="shared" si="9"/>
        <v>83</v>
      </c>
    </row>
    <row r="290" spans="1:10">
      <c r="A290" t="s">
        <v>160</v>
      </c>
      <c r="B290" t="s">
        <v>142</v>
      </c>
      <c r="C290" t="s">
        <v>149</v>
      </c>
      <c r="D290" t="s">
        <v>143</v>
      </c>
      <c r="E290" s="99">
        <v>75</v>
      </c>
      <c r="F290" t="s">
        <v>73</v>
      </c>
      <c r="G290" s="103" t="s">
        <v>182</v>
      </c>
      <c r="H290" t="s">
        <v>144</v>
      </c>
      <c r="I290" s="102">
        <v>536</v>
      </c>
      <c r="J290">
        <f t="shared" si="9"/>
        <v>536</v>
      </c>
    </row>
    <row r="291" spans="1:10">
      <c r="A291" t="s">
        <v>160</v>
      </c>
      <c r="B291" t="s">
        <v>142</v>
      </c>
      <c r="C291" t="s">
        <v>149</v>
      </c>
      <c r="D291" t="s">
        <v>143</v>
      </c>
      <c r="E291" s="99">
        <v>78</v>
      </c>
      <c r="F291" t="s">
        <v>74</v>
      </c>
      <c r="G291" s="103" t="s">
        <v>182</v>
      </c>
      <c r="H291" t="s">
        <v>144</v>
      </c>
      <c r="I291" s="102">
        <v>136</v>
      </c>
      <c r="J291">
        <f t="shared" si="9"/>
        <v>136</v>
      </c>
    </row>
    <row r="292" spans="1:10">
      <c r="A292" t="s">
        <v>160</v>
      </c>
      <c r="B292" t="s">
        <v>142</v>
      </c>
      <c r="C292" t="s">
        <v>149</v>
      </c>
      <c r="D292" t="s">
        <v>143</v>
      </c>
      <c r="E292" s="99">
        <v>79</v>
      </c>
      <c r="F292" t="s">
        <v>75</v>
      </c>
      <c r="G292" s="103" t="s">
        <v>182</v>
      </c>
      <c r="H292" t="s">
        <v>144</v>
      </c>
      <c r="I292" s="102">
        <v>646</v>
      </c>
      <c r="J292">
        <f t="shared" si="9"/>
        <v>646</v>
      </c>
    </row>
    <row r="293" spans="1:10">
      <c r="A293" t="s">
        <v>160</v>
      </c>
      <c r="B293" t="s">
        <v>142</v>
      </c>
      <c r="C293" t="s">
        <v>149</v>
      </c>
      <c r="D293" t="s">
        <v>143</v>
      </c>
      <c r="E293" s="99">
        <v>81</v>
      </c>
      <c r="F293" t="s">
        <v>76</v>
      </c>
      <c r="G293" s="103" t="s">
        <v>182</v>
      </c>
      <c r="H293" t="s">
        <v>144</v>
      </c>
      <c r="I293" s="102">
        <v>44</v>
      </c>
      <c r="J293">
        <f t="shared" si="9"/>
        <v>44</v>
      </c>
    </row>
    <row r="294" spans="1:10">
      <c r="A294" t="s">
        <v>160</v>
      </c>
      <c r="B294" t="s">
        <v>142</v>
      </c>
      <c r="C294" t="s">
        <v>149</v>
      </c>
      <c r="D294" t="s">
        <v>143</v>
      </c>
      <c r="E294" s="99">
        <v>82</v>
      </c>
      <c r="F294" t="s">
        <v>77</v>
      </c>
      <c r="G294" s="103" t="s">
        <v>182</v>
      </c>
      <c r="H294" t="s">
        <v>144</v>
      </c>
      <c r="I294" s="102">
        <v>314</v>
      </c>
      <c r="J294">
        <f t="shared" si="9"/>
        <v>314</v>
      </c>
    </row>
    <row r="295" spans="1:10">
      <c r="A295" t="s">
        <v>160</v>
      </c>
      <c r="B295" t="s">
        <v>142</v>
      </c>
      <c r="C295" t="s">
        <v>149</v>
      </c>
      <c r="D295" t="s">
        <v>143</v>
      </c>
      <c r="E295" s="99">
        <v>83</v>
      </c>
      <c r="F295" t="s">
        <v>78</v>
      </c>
      <c r="G295" s="103" t="s">
        <v>182</v>
      </c>
      <c r="H295" t="s">
        <v>144</v>
      </c>
      <c r="I295" s="102">
        <v>467</v>
      </c>
      <c r="J295">
        <f t="shared" si="9"/>
        <v>467</v>
      </c>
    </row>
    <row r="296" spans="1:10">
      <c r="A296" t="s">
        <v>160</v>
      </c>
      <c r="B296" t="s">
        <v>142</v>
      </c>
      <c r="C296" t="s">
        <v>149</v>
      </c>
      <c r="D296" t="s">
        <v>143</v>
      </c>
      <c r="E296" s="99">
        <v>84</v>
      </c>
      <c r="F296" t="s">
        <v>79</v>
      </c>
      <c r="G296" s="103" t="s">
        <v>182</v>
      </c>
      <c r="H296" t="s">
        <v>144</v>
      </c>
      <c r="I296" s="102">
        <v>28</v>
      </c>
      <c r="J296">
        <f t="shared" si="9"/>
        <v>28</v>
      </c>
    </row>
    <row r="297" spans="1:10">
      <c r="A297" t="s">
        <v>160</v>
      </c>
      <c r="B297" t="s">
        <v>142</v>
      </c>
      <c r="C297" t="s">
        <v>149</v>
      </c>
      <c r="D297" t="s">
        <v>143</v>
      </c>
      <c r="E297" s="99">
        <v>85</v>
      </c>
      <c r="F297" t="s">
        <v>80</v>
      </c>
      <c r="G297" s="103" t="s">
        <v>182</v>
      </c>
      <c r="H297" t="s">
        <v>144</v>
      </c>
      <c r="I297" s="102">
        <v>60</v>
      </c>
      <c r="J297">
        <f t="shared" si="9"/>
        <v>60</v>
      </c>
    </row>
    <row r="298" spans="1:10">
      <c r="A298" t="s">
        <v>160</v>
      </c>
      <c r="B298" t="s">
        <v>142</v>
      </c>
      <c r="C298" t="s">
        <v>149</v>
      </c>
      <c r="D298" t="s">
        <v>143</v>
      </c>
      <c r="E298" s="99">
        <v>87</v>
      </c>
      <c r="F298" t="s">
        <v>81</v>
      </c>
      <c r="G298" s="103" t="s">
        <v>182</v>
      </c>
      <c r="H298" t="s">
        <v>144</v>
      </c>
      <c r="I298" s="102">
        <v>12</v>
      </c>
      <c r="J298">
        <f t="shared" si="9"/>
        <v>12</v>
      </c>
    </row>
    <row r="299" spans="1:10">
      <c r="A299" t="s">
        <v>160</v>
      </c>
      <c r="B299" t="s">
        <v>142</v>
      </c>
      <c r="C299" t="s">
        <v>149</v>
      </c>
      <c r="D299" t="s">
        <v>143</v>
      </c>
      <c r="E299" s="99">
        <v>91</v>
      </c>
      <c r="F299" t="s">
        <v>82</v>
      </c>
      <c r="G299" s="103" t="s">
        <v>182</v>
      </c>
      <c r="H299" t="s">
        <v>144</v>
      </c>
      <c r="I299" s="102">
        <v>211</v>
      </c>
    </row>
    <row r="300" spans="1:10">
      <c r="A300" t="s">
        <v>160</v>
      </c>
      <c r="B300" t="s">
        <v>142</v>
      </c>
      <c r="C300" t="s">
        <v>149</v>
      </c>
      <c r="D300" t="s">
        <v>143</v>
      </c>
      <c r="E300" s="99">
        <v>92</v>
      </c>
      <c r="F300" t="s">
        <v>83</v>
      </c>
      <c r="G300" s="103" t="s">
        <v>182</v>
      </c>
      <c r="H300" t="s">
        <v>144</v>
      </c>
      <c r="I300" s="102">
        <v>23</v>
      </c>
    </row>
    <row r="301" spans="1:10">
      <c r="A301" t="s">
        <v>160</v>
      </c>
      <c r="B301" t="s">
        <v>142</v>
      </c>
      <c r="C301" t="s">
        <v>149</v>
      </c>
      <c r="D301" t="s">
        <v>143</v>
      </c>
      <c r="E301" s="99">
        <v>93</v>
      </c>
      <c r="F301" t="s">
        <v>84</v>
      </c>
      <c r="G301" s="103" t="s">
        <v>182</v>
      </c>
      <c r="H301" t="s">
        <v>144</v>
      </c>
      <c r="I301" s="102">
        <v>500</v>
      </c>
    </row>
    <row r="302" spans="1:10">
      <c r="A302" t="s">
        <v>160</v>
      </c>
      <c r="B302" t="s">
        <v>142</v>
      </c>
      <c r="C302" t="s">
        <v>149</v>
      </c>
      <c r="D302" t="s">
        <v>143</v>
      </c>
      <c r="E302" s="99">
        <v>5</v>
      </c>
      <c r="F302" t="s">
        <v>25</v>
      </c>
      <c r="G302" s="103" t="s">
        <v>183</v>
      </c>
      <c r="H302" t="s">
        <v>144</v>
      </c>
      <c r="I302" s="102">
        <v>466</v>
      </c>
      <c r="J302">
        <f t="shared" ref="J302:J333" si="10">IF(I302="Msk",8,I302)</f>
        <v>466</v>
      </c>
    </row>
    <row r="303" spans="1:10">
      <c r="A303" t="s">
        <v>160</v>
      </c>
      <c r="B303" t="s">
        <v>142</v>
      </c>
      <c r="C303" t="s">
        <v>149</v>
      </c>
      <c r="D303" t="s">
        <v>143</v>
      </c>
      <c r="E303" s="99">
        <v>6</v>
      </c>
      <c r="F303" t="s">
        <v>26</v>
      </c>
      <c r="G303" s="103" t="s">
        <v>183</v>
      </c>
      <c r="H303" t="s">
        <v>144</v>
      </c>
      <c r="I303" s="102">
        <v>296</v>
      </c>
      <c r="J303">
        <f t="shared" si="10"/>
        <v>296</v>
      </c>
    </row>
    <row r="304" spans="1:10">
      <c r="A304" t="s">
        <v>160</v>
      </c>
      <c r="B304" t="s">
        <v>142</v>
      </c>
      <c r="C304" t="s">
        <v>149</v>
      </c>
      <c r="D304" t="s">
        <v>143</v>
      </c>
      <c r="E304" s="99">
        <v>8</v>
      </c>
      <c r="F304" t="s">
        <v>27</v>
      </c>
      <c r="G304" s="103" t="s">
        <v>183</v>
      </c>
      <c r="H304" t="s">
        <v>144</v>
      </c>
      <c r="I304" s="102">
        <v>363</v>
      </c>
      <c r="J304">
        <f t="shared" si="10"/>
        <v>363</v>
      </c>
    </row>
    <row r="305" spans="1:10">
      <c r="A305" t="s">
        <v>160</v>
      </c>
      <c r="B305" t="s">
        <v>142</v>
      </c>
      <c r="C305" t="s">
        <v>149</v>
      </c>
      <c r="D305" t="s">
        <v>143</v>
      </c>
      <c r="E305" s="99">
        <v>10</v>
      </c>
      <c r="F305" t="s">
        <v>28</v>
      </c>
      <c r="G305" s="103" t="s">
        <v>183</v>
      </c>
      <c r="H305" t="s">
        <v>144</v>
      </c>
      <c r="I305" s="102">
        <v>46</v>
      </c>
      <c r="J305">
        <f t="shared" si="10"/>
        <v>46</v>
      </c>
    </row>
    <row r="306" spans="1:10">
      <c r="A306" t="s">
        <v>160</v>
      </c>
      <c r="B306" t="s">
        <v>142</v>
      </c>
      <c r="C306" t="s">
        <v>149</v>
      </c>
      <c r="D306" t="s">
        <v>143</v>
      </c>
      <c r="E306" s="99">
        <v>19</v>
      </c>
      <c r="F306" t="s">
        <v>29</v>
      </c>
      <c r="G306" s="103" t="s">
        <v>183</v>
      </c>
      <c r="H306" t="s">
        <v>144</v>
      </c>
      <c r="I306" s="102">
        <v>83</v>
      </c>
      <c r="J306">
        <f t="shared" si="10"/>
        <v>83</v>
      </c>
    </row>
    <row r="307" spans="1:10">
      <c r="A307" t="s">
        <v>160</v>
      </c>
      <c r="B307" t="s">
        <v>142</v>
      </c>
      <c r="C307" t="s">
        <v>149</v>
      </c>
      <c r="D307" t="s">
        <v>143</v>
      </c>
      <c r="E307" s="99">
        <v>20</v>
      </c>
      <c r="F307" t="s">
        <v>30</v>
      </c>
      <c r="G307" s="103" t="s">
        <v>183</v>
      </c>
      <c r="H307" t="s">
        <v>144</v>
      </c>
      <c r="I307" s="102">
        <v>342</v>
      </c>
      <c r="J307">
        <f t="shared" si="10"/>
        <v>342</v>
      </c>
    </row>
    <row r="308" spans="1:10">
      <c r="A308" t="s">
        <v>160</v>
      </c>
      <c r="B308" t="s">
        <v>142</v>
      </c>
      <c r="C308" t="s">
        <v>149</v>
      </c>
      <c r="D308" t="s">
        <v>143</v>
      </c>
      <c r="E308" s="99">
        <v>22</v>
      </c>
      <c r="F308" t="s">
        <v>31</v>
      </c>
      <c r="G308" s="103" t="s">
        <v>183</v>
      </c>
      <c r="H308" t="s">
        <v>144</v>
      </c>
      <c r="I308" s="102">
        <v>685</v>
      </c>
      <c r="J308">
        <f t="shared" si="10"/>
        <v>685</v>
      </c>
    </row>
    <row r="309" spans="1:10">
      <c r="A309" t="s">
        <v>160</v>
      </c>
      <c r="B309" t="s">
        <v>142</v>
      </c>
      <c r="C309" t="s">
        <v>149</v>
      </c>
      <c r="D309" t="s">
        <v>143</v>
      </c>
      <c r="E309" s="99">
        <v>23</v>
      </c>
      <c r="F309" t="s">
        <v>32</v>
      </c>
      <c r="G309" s="103" t="s">
        <v>183</v>
      </c>
      <c r="H309" t="s">
        <v>144</v>
      </c>
      <c r="I309" s="102">
        <v>1874</v>
      </c>
      <c r="J309">
        <f t="shared" si="10"/>
        <v>1874</v>
      </c>
    </row>
    <row r="310" spans="1:10">
      <c r="A310" t="s">
        <v>160</v>
      </c>
      <c r="B310" t="s">
        <v>142</v>
      </c>
      <c r="C310" t="s">
        <v>149</v>
      </c>
      <c r="D310" t="s">
        <v>143</v>
      </c>
      <c r="E310" s="99">
        <v>27</v>
      </c>
      <c r="F310" t="s">
        <v>33</v>
      </c>
      <c r="G310" s="103" t="s">
        <v>183</v>
      </c>
      <c r="H310" t="s">
        <v>144</v>
      </c>
      <c r="I310" s="102">
        <v>334</v>
      </c>
      <c r="J310">
        <f t="shared" si="10"/>
        <v>334</v>
      </c>
    </row>
    <row r="311" spans="1:10">
      <c r="A311" t="s">
        <v>160</v>
      </c>
      <c r="B311" t="s">
        <v>142</v>
      </c>
      <c r="C311" t="s">
        <v>149</v>
      </c>
      <c r="D311" t="s">
        <v>143</v>
      </c>
      <c r="E311" s="99">
        <v>28</v>
      </c>
      <c r="F311" t="s">
        <v>34</v>
      </c>
      <c r="G311" s="103" t="s">
        <v>183</v>
      </c>
      <c r="H311" t="s">
        <v>144</v>
      </c>
      <c r="I311" s="102">
        <v>209</v>
      </c>
      <c r="J311">
        <f t="shared" si="10"/>
        <v>209</v>
      </c>
    </row>
    <row r="312" spans="1:10">
      <c r="A312" t="s">
        <v>160</v>
      </c>
      <c r="B312" t="s">
        <v>142</v>
      </c>
      <c r="C312" t="s">
        <v>149</v>
      </c>
      <c r="D312" t="s">
        <v>143</v>
      </c>
      <c r="E312" s="99">
        <v>33</v>
      </c>
      <c r="F312" t="s">
        <v>35</v>
      </c>
      <c r="G312" s="103" t="s">
        <v>183</v>
      </c>
      <c r="H312" t="s">
        <v>144</v>
      </c>
      <c r="I312" s="102">
        <v>1247</v>
      </c>
      <c r="J312">
        <f t="shared" si="10"/>
        <v>1247</v>
      </c>
    </row>
    <row r="313" spans="1:10">
      <c r="A313" t="s">
        <v>160</v>
      </c>
      <c r="B313" t="s">
        <v>142</v>
      </c>
      <c r="C313" t="s">
        <v>149</v>
      </c>
      <c r="D313" t="s">
        <v>143</v>
      </c>
      <c r="E313" s="99">
        <v>34</v>
      </c>
      <c r="F313" t="s">
        <v>36</v>
      </c>
      <c r="G313" s="103" t="s">
        <v>183</v>
      </c>
      <c r="H313" t="s">
        <v>144</v>
      </c>
      <c r="I313" s="102">
        <v>1514</v>
      </c>
      <c r="J313">
        <f t="shared" si="10"/>
        <v>1514</v>
      </c>
    </row>
    <row r="314" spans="1:10">
      <c r="A314" t="s">
        <v>160</v>
      </c>
      <c r="B314" t="s">
        <v>142</v>
      </c>
      <c r="C314" t="s">
        <v>149</v>
      </c>
      <c r="D314" t="s">
        <v>143</v>
      </c>
      <c r="E314" s="99">
        <v>35</v>
      </c>
      <c r="F314" t="s">
        <v>37</v>
      </c>
      <c r="G314" s="103" t="s">
        <v>183</v>
      </c>
      <c r="H314" t="s">
        <v>144</v>
      </c>
      <c r="I314" s="102">
        <v>2071</v>
      </c>
      <c r="J314">
        <f t="shared" si="10"/>
        <v>2071</v>
      </c>
    </row>
    <row r="315" spans="1:10">
      <c r="A315" t="s">
        <v>160</v>
      </c>
      <c r="B315" t="s">
        <v>142</v>
      </c>
      <c r="C315" t="s">
        <v>149</v>
      </c>
      <c r="D315" t="s">
        <v>143</v>
      </c>
      <c r="E315" s="99">
        <v>36</v>
      </c>
      <c r="F315" t="s">
        <v>38</v>
      </c>
      <c r="G315" s="103" t="s">
        <v>183</v>
      </c>
      <c r="H315" t="s">
        <v>144</v>
      </c>
      <c r="I315" s="102">
        <v>6048</v>
      </c>
      <c r="J315">
        <f t="shared" si="10"/>
        <v>6048</v>
      </c>
    </row>
    <row r="316" spans="1:10">
      <c r="A316" t="s">
        <v>160</v>
      </c>
      <c r="B316" t="s">
        <v>142</v>
      </c>
      <c r="C316" t="s">
        <v>149</v>
      </c>
      <c r="D316" t="s">
        <v>143</v>
      </c>
      <c r="E316" s="99">
        <v>37</v>
      </c>
      <c r="F316" t="s">
        <v>39</v>
      </c>
      <c r="G316" s="103" t="s">
        <v>183</v>
      </c>
      <c r="H316" t="s">
        <v>144</v>
      </c>
      <c r="I316" s="102">
        <v>1131</v>
      </c>
      <c r="J316">
        <f t="shared" si="10"/>
        <v>1131</v>
      </c>
    </row>
    <row r="317" spans="1:10">
      <c r="A317" t="s">
        <v>160</v>
      </c>
      <c r="B317" t="s">
        <v>142</v>
      </c>
      <c r="C317" t="s">
        <v>149</v>
      </c>
      <c r="D317" t="s">
        <v>143</v>
      </c>
      <c r="E317" s="99">
        <v>38</v>
      </c>
      <c r="F317" t="s">
        <v>40</v>
      </c>
      <c r="G317" s="103" t="s">
        <v>183</v>
      </c>
      <c r="H317" t="s">
        <v>144</v>
      </c>
      <c r="I317" s="102">
        <v>1850</v>
      </c>
      <c r="J317">
        <f t="shared" si="10"/>
        <v>1850</v>
      </c>
    </row>
    <row r="318" spans="1:10">
      <c r="A318" t="s">
        <v>160</v>
      </c>
      <c r="B318" t="s">
        <v>142</v>
      </c>
      <c r="C318" t="s">
        <v>149</v>
      </c>
      <c r="D318" t="s">
        <v>143</v>
      </c>
      <c r="E318" s="99">
        <v>39</v>
      </c>
      <c r="F318" t="s">
        <v>41</v>
      </c>
      <c r="G318" s="103" t="s">
        <v>183</v>
      </c>
      <c r="H318" t="s">
        <v>144</v>
      </c>
      <c r="I318" s="102">
        <v>3777</v>
      </c>
      <c r="J318">
        <f t="shared" si="10"/>
        <v>3777</v>
      </c>
    </row>
    <row r="319" spans="1:10">
      <c r="A319" t="s">
        <v>160</v>
      </c>
      <c r="B319" t="s">
        <v>142</v>
      </c>
      <c r="C319" t="s">
        <v>149</v>
      </c>
      <c r="D319" t="s">
        <v>143</v>
      </c>
      <c r="E319" s="99">
        <v>40</v>
      </c>
      <c r="F319" t="s">
        <v>42</v>
      </c>
      <c r="G319" s="103" t="s">
        <v>183</v>
      </c>
      <c r="H319" t="s">
        <v>144</v>
      </c>
      <c r="I319" s="102">
        <v>642</v>
      </c>
      <c r="J319">
        <f t="shared" si="10"/>
        <v>642</v>
      </c>
    </row>
    <row r="320" spans="1:10">
      <c r="A320" t="s">
        <v>160</v>
      </c>
      <c r="B320" t="s">
        <v>142</v>
      </c>
      <c r="C320" t="s">
        <v>149</v>
      </c>
      <c r="D320" t="s">
        <v>143</v>
      </c>
      <c r="E320" s="99">
        <v>41</v>
      </c>
      <c r="F320" t="s">
        <v>43</v>
      </c>
      <c r="G320" s="103" t="s">
        <v>183</v>
      </c>
      <c r="H320" t="s">
        <v>144</v>
      </c>
      <c r="I320" s="102">
        <v>2207</v>
      </c>
      <c r="J320">
        <f t="shared" si="10"/>
        <v>2207</v>
      </c>
    </row>
    <row r="321" spans="1:10">
      <c r="A321" t="s">
        <v>160</v>
      </c>
      <c r="B321" t="s">
        <v>142</v>
      </c>
      <c r="C321" t="s">
        <v>149</v>
      </c>
      <c r="D321" t="s">
        <v>143</v>
      </c>
      <c r="E321" s="99">
        <v>42</v>
      </c>
      <c r="F321" t="s">
        <v>44</v>
      </c>
      <c r="G321" s="103" t="s">
        <v>183</v>
      </c>
      <c r="H321" t="s">
        <v>144</v>
      </c>
      <c r="I321" s="102">
        <v>1316</v>
      </c>
      <c r="J321">
        <f t="shared" si="10"/>
        <v>1316</v>
      </c>
    </row>
    <row r="322" spans="1:10">
      <c r="A322" t="s">
        <v>160</v>
      </c>
      <c r="B322" t="s">
        <v>142</v>
      </c>
      <c r="C322" t="s">
        <v>149</v>
      </c>
      <c r="D322" t="s">
        <v>143</v>
      </c>
      <c r="E322" s="99">
        <v>43</v>
      </c>
      <c r="F322" t="s">
        <v>45</v>
      </c>
      <c r="G322" s="103" t="s">
        <v>183</v>
      </c>
      <c r="H322" t="s">
        <v>144</v>
      </c>
      <c r="I322" s="102">
        <v>2477</v>
      </c>
      <c r="J322">
        <f t="shared" si="10"/>
        <v>2477</v>
      </c>
    </row>
    <row r="323" spans="1:10">
      <c r="A323" t="s">
        <v>160</v>
      </c>
      <c r="B323" t="s">
        <v>142</v>
      </c>
      <c r="C323" t="s">
        <v>149</v>
      </c>
      <c r="D323" t="s">
        <v>143</v>
      </c>
      <c r="E323" s="99">
        <v>44</v>
      </c>
      <c r="F323" t="s">
        <v>46</v>
      </c>
      <c r="G323" s="103" t="s">
        <v>183</v>
      </c>
      <c r="H323" t="s">
        <v>144</v>
      </c>
      <c r="I323" s="102">
        <v>1262</v>
      </c>
      <c r="J323">
        <f t="shared" si="10"/>
        <v>1262</v>
      </c>
    </row>
    <row r="324" spans="1:10">
      <c r="A324" t="s">
        <v>160</v>
      </c>
      <c r="B324" t="s">
        <v>142</v>
      </c>
      <c r="C324" t="s">
        <v>149</v>
      </c>
      <c r="D324" t="s">
        <v>143</v>
      </c>
      <c r="E324" s="99">
        <v>45</v>
      </c>
      <c r="F324" t="s">
        <v>47</v>
      </c>
      <c r="G324" s="103" t="s">
        <v>183</v>
      </c>
      <c r="H324" t="s">
        <v>144</v>
      </c>
      <c r="I324" s="102">
        <v>541</v>
      </c>
      <c r="J324">
        <f t="shared" si="10"/>
        <v>541</v>
      </c>
    </row>
    <row r="325" spans="1:10">
      <c r="A325" t="s">
        <v>160</v>
      </c>
      <c r="B325" t="s">
        <v>142</v>
      </c>
      <c r="C325" t="s">
        <v>149</v>
      </c>
      <c r="D325" t="s">
        <v>143</v>
      </c>
      <c r="E325" s="99">
        <v>46</v>
      </c>
      <c r="F325" t="s">
        <v>48</v>
      </c>
      <c r="G325" s="103" t="s">
        <v>183</v>
      </c>
      <c r="H325" t="s">
        <v>144</v>
      </c>
      <c r="I325" s="102">
        <v>256</v>
      </c>
      <c r="J325">
        <f t="shared" si="10"/>
        <v>256</v>
      </c>
    </row>
    <row r="326" spans="1:10">
      <c r="A326" t="s">
        <v>160</v>
      </c>
      <c r="B326" t="s">
        <v>142</v>
      </c>
      <c r="C326" t="s">
        <v>149</v>
      </c>
      <c r="D326" t="s">
        <v>143</v>
      </c>
      <c r="E326" s="99">
        <v>47</v>
      </c>
      <c r="F326" t="s">
        <v>189</v>
      </c>
      <c r="G326" s="103" t="s">
        <v>183</v>
      </c>
      <c r="H326" t="s">
        <v>144</v>
      </c>
      <c r="I326" s="102">
        <v>259</v>
      </c>
      <c r="J326">
        <f t="shared" si="10"/>
        <v>259</v>
      </c>
    </row>
    <row r="327" spans="1:10">
      <c r="A327" t="s">
        <v>160</v>
      </c>
      <c r="B327" t="s">
        <v>142</v>
      </c>
      <c r="C327" t="s">
        <v>149</v>
      </c>
      <c r="D327" t="s">
        <v>143</v>
      </c>
      <c r="E327" s="99">
        <v>48</v>
      </c>
      <c r="F327" t="s">
        <v>202</v>
      </c>
      <c r="G327" s="103" t="s">
        <v>183</v>
      </c>
      <c r="H327" t="s">
        <v>144</v>
      </c>
      <c r="I327" s="102">
        <v>397</v>
      </c>
      <c r="J327">
        <f t="shared" si="10"/>
        <v>397</v>
      </c>
    </row>
    <row r="328" spans="1:10">
      <c r="A328" t="s">
        <v>160</v>
      </c>
      <c r="B328" t="s">
        <v>142</v>
      </c>
      <c r="C328" t="s">
        <v>149</v>
      </c>
      <c r="D328" t="s">
        <v>143</v>
      </c>
      <c r="E328" s="99">
        <v>49</v>
      </c>
      <c r="F328" t="s">
        <v>51</v>
      </c>
      <c r="G328" s="103" t="s">
        <v>183</v>
      </c>
      <c r="H328" t="s">
        <v>144</v>
      </c>
      <c r="I328" s="102" t="s">
        <v>150</v>
      </c>
      <c r="J328">
        <f t="shared" si="10"/>
        <v>8</v>
      </c>
    </row>
    <row r="329" spans="1:10">
      <c r="A329" t="s">
        <v>160</v>
      </c>
      <c r="B329" t="s">
        <v>142</v>
      </c>
      <c r="C329" t="s">
        <v>149</v>
      </c>
      <c r="D329" t="s">
        <v>143</v>
      </c>
      <c r="E329" s="99">
        <v>50</v>
      </c>
      <c r="F329" t="s">
        <v>52</v>
      </c>
      <c r="G329" s="103" t="s">
        <v>183</v>
      </c>
      <c r="H329" t="s">
        <v>144</v>
      </c>
      <c r="I329" s="102">
        <v>42</v>
      </c>
      <c r="J329">
        <f t="shared" si="10"/>
        <v>42</v>
      </c>
    </row>
    <row r="330" spans="1:10">
      <c r="A330" t="s">
        <v>160</v>
      </c>
      <c r="B330" t="s">
        <v>142</v>
      </c>
      <c r="C330" t="s">
        <v>149</v>
      </c>
      <c r="D330" t="s">
        <v>143</v>
      </c>
      <c r="E330" s="99">
        <v>51</v>
      </c>
      <c r="F330" t="s">
        <v>53</v>
      </c>
      <c r="G330" s="103" t="s">
        <v>183</v>
      </c>
      <c r="H330" t="s">
        <v>144</v>
      </c>
      <c r="I330" s="102">
        <v>104</v>
      </c>
      <c r="J330">
        <f t="shared" si="10"/>
        <v>104</v>
      </c>
    </row>
    <row r="331" spans="1:10">
      <c r="A331" t="s">
        <v>160</v>
      </c>
      <c r="B331" t="s">
        <v>142</v>
      </c>
      <c r="C331" t="s">
        <v>149</v>
      </c>
      <c r="D331" t="s">
        <v>143</v>
      </c>
      <c r="E331" s="99">
        <v>52</v>
      </c>
      <c r="F331" t="s">
        <v>54</v>
      </c>
      <c r="G331" s="103" t="s">
        <v>183</v>
      </c>
      <c r="H331" t="s">
        <v>144</v>
      </c>
      <c r="I331" s="102">
        <v>112</v>
      </c>
      <c r="J331">
        <f t="shared" si="10"/>
        <v>112</v>
      </c>
    </row>
    <row r="332" spans="1:10">
      <c r="A332" t="s">
        <v>160</v>
      </c>
      <c r="B332" t="s">
        <v>142</v>
      </c>
      <c r="C332" t="s">
        <v>149</v>
      </c>
      <c r="D332" t="s">
        <v>143</v>
      </c>
      <c r="E332" s="99">
        <v>53</v>
      </c>
      <c r="F332" t="s">
        <v>55</v>
      </c>
      <c r="G332" s="103" t="s">
        <v>183</v>
      </c>
      <c r="H332" t="s">
        <v>144</v>
      </c>
      <c r="I332" s="102">
        <v>169</v>
      </c>
      <c r="J332">
        <f t="shared" si="10"/>
        <v>169</v>
      </c>
    </row>
    <row r="333" spans="1:10">
      <c r="A333" t="s">
        <v>160</v>
      </c>
      <c r="B333" t="s">
        <v>142</v>
      </c>
      <c r="C333" t="s">
        <v>149</v>
      </c>
      <c r="D333" t="s">
        <v>143</v>
      </c>
      <c r="E333" s="99">
        <v>54</v>
      </c>
      <c r="F333" t="s">
        <v>56</v>
      </c>
      <c r="G333" s="103" t="s">
        <v>183</v>
      </c>
      <c r="H333" t="s">
        <v>144</v>
      </c>
      <c r="I333" s="102">
        <v>115</v>
      </c>
      <c r="J333">
        <f t="shared" si="10"/>
        <v>115</v>
      </c>
    </row>
    <row r="334" spans="1:10">
      <c r="A334" t="s">
        <v>160</v>
      </c>
      <c r="B334" t="s">
        <v>142</v>
      </c>
      <c r="C334" t="s">
        <v>149</v>
      </c>
      <c r="D334" t="s">
        <v>143</v>
      </c>
      <c r="E334" s="99">
        <v>57</v>
      </c>
      <c r="F334" t="s">
        <v>57</v>
      </c>
      <c r="G334" s="103" t="s">
        <v>183</v>
      </c>
      <c r="H334" t="s">
        <v>144</v>
      </c>
      <c r="I334" s="102">
        <v>974</v>
      </c>
      <c r="J334">
        <f t="shared" ref="J334:J365" si="11">IF(I334="Msk",8,I334)</f>
        <v>974</v>
      </c>
    </row>
    <row r="335" spans="1:10">
      <c r="A335" t="s">
        <v>160</v>
      </c>
      <c r="B335" t="s">
        <v>142</v>
      </c>
      <c r="C335" t="s">
        <v>149</v>
      </c>
      <c r="D335" t="s">
        <v>143</v>
      </c>
      <c r="E335" s="99">
        <v>58</v>
      </c>
      <c r="F335" t="s">
        <v>58</v>
      </c>
      <c r="G335" s="103" t="s">
        <v>183</v>
      </c>
      <c r="H335" t="s">
        <v>144</v>
      </c>
      <c r="I335" s="102">
        <v>146</v>
      </c>
      <c r="J335">
        <f t="shared" si="11"/>
        <v>146</v>
      </c>
    </row>
    <row r="336" spans="1:10">
      <c r="A336" t="s">
        <v>160</v>
      </c>
      <c r="B336" t="s">
        <v>142</v>
      </c>
      <c r="C336" t="s">
        <v>149</v>
      </c>
      <c r="D336" t="s">
        <v>143</v>
      </c>
      <c r="E336" s="99">
        <v>59</v>
      </c>
      <c r="F336" t="s">
        <v>59</v>
      </c>
      <c r="G336" s="103" t="s">
        <v>183</v>
      </c>
      <c r="H336" t="s">
        <v>144</v>
      </c>
      <c r="I336" s="102">
        <v>281</v>
      </c>
      <c r="J336">
        <f t="shared" si="11"/>
        <v>281</v>
      </c>
    </row>
    <row r="337" spans="1:10">
      <c r="A337" t="s">
        <v>160</v>
      </c>
      <c r="B337" t="s">
        <v>142</v>
      </c>
      <c r="C337" t="s">
        <v>149</v>
      </c>
      <c r="D337" t="s">
        <v>143</v>
      </c>
      <c r="E337" s="99">
        <v>60</v>
      </c>
      <c r="F337" t="s">
        <v>60</v>
      </c>
      <c r="G337" s="103" t="s">
        <v>183</v>
      </c>
      <c r="H337" t="s">
        <v>144</v>
      </c>
      <c r="I337" s="102">
        <v>452</v>
      </c>
      <c r="J337">
        <f t="shared" si="11"/>
        <v>452</v>
      </c>
    </row>
    <row r="338" spans="1:10">
      <c r="A338" t="s">
        <v>160</v>
      </c>
      <c r="B338" t="s">
        <v>142</v>
      </c>
      <c r="C338" t="s">
        <v>149</v>
      </c>
      <c r="D338" t="s">
        <v>143</v>
      </c>
      <c r="E338" s="99">
        <v>61</v>
      </c>
      <c r="F338" t="s">
        <v>61</v>
      </c>
      <c r="G338" s="103" t="s">
        <v>183</v>
      </c>
      <c r="H338" t="s">
        <v>144</v>
      </c>
      <c r="I338" s="102">
        <v>1622</v>
      </c>
      <c r="J338">
        <f t="shared" si="11"/>
        <v>1622</v>
      </c>
    </row>
    <row r="339" spans="1:10">
      <c r="A339" t="s">
        <v>160</v>
      </c>
      <c r="B339" t="s">
        <v>142</v>
      </c>
      <c r="C339" t="s">
        <v>149</v>
      </c>
      <c r="D339" t="s">
        <v>143</v>
      </c>
      <c r="E339" s="99">
        <v>62</v>
      </c>
      <c r="F339" t="s">
        <v>62</v>
      </c>
      <c r="G339" s="103" t="s">
        <v>183</v>
      </c>
      <c r="H339" t="s">
        <v>144</v>
      </c>
      <c r="I339" s="102">
        <v>1086</v>
      </c>
      <c r="J339">
        <f t="shared" si="11"/>
        <v>1086</v>
      </c>
    </row>
    <row r="340" spans="1:10">
      <c r="A340" t="s">
        <v>160</v>
      </c>
      <c r="B340" t="s">
        <v>142</v>
      </c>
      <c r="C340" t="s">
        <v>149</v>
      </c>
      <c r="D340" t="s">
        <v>143</v>
      </c>
      <c r="E340" s="99">
        <v>63</v>
      </c>
      <c r="F340" t="s">
        <v>63</v>
      </c>
      <c r="G340" s="103" t="s">
        <v>183</v>
      </c>
      <c r="H340" t="s">
        <v>144</v>
      </c>
      <c r="I340" s="102">
        <v>544</v>
      </c>
      <c r="J340">
        <f t="shared" si="11"/>
        <v>544</v>
      </c>
    </row>
    <row r="341" spans="1:10">
      <c r="A341" t="s">
        <v>160</v>
      </c>
      <c r="B341" t="s">
        <v>142</v>
      </c>
      <c r="C341" t="s">
        <v>149</v>
      </c>
      <c r="D341" t="s">
        <v>143</v>
      </c>
      <c r="E341" s="99">
        <v>64</v>
      </c>
      <c r="F341" t="s">
        <v>64</v>
      </c>
      <c r="G341" s="103" t="s">
        <v>183</v>
      </c>
      <c r="H341" t="s">
        <v>144</v>
      </c>
      <c r="I341" s="102">
        <v>104</v>
      </c>
      <c r="J341">
        <f t="shared" si="11"/>
        <v>104</v>
      </c>
    </row>
    <row r="342" spans="1:10">
      <c r="A342" t="s">
        <v>160</v>
      </c>
      <c r="B342" t="s">
        <v>142</v>
      </c>
      <c r="C342" t="s">
        <v>149</v>
      </c>
      <c r="D342" t="s">
        <v>143</v>
      </c>
      <c r="E342" s="99">
        <v>67</v>
      </c>
      <c r="F342" t="s">
        <v>65</v>
      </c>
      <c r="G342" s="103" t="s">
        <v>183</v>
      </c>
      <c r="H342" t="s">
        <v>144</v>
      </c>
      <c r="I342" s="102">
        <v>439</v>
      </c>
      <c r="J342">
        <f t="shared" si="11"/>
        <v>439</v>
      </c>
    </row>
    <row r="343" spans="1:10">
      <c r="A343" t="s">
        <v>160</v>
      </c>
      <c r="B343" t="s">
        <v>142</v>
      </c>
      <c r="C343" t="s">
        <v>149</v>
      </c>
      <c r="D343" t="s">
        <v>143</v>
      </c>
      <c r="E343" s="99">
        <v>68</v>
      </c>
      <c r="F343" t="s">
        <v>66</v>
      </c>
      <c r="G343" s="103" t="s">
        <v>183</v>
      </c>
      <c r="H343" t="s">
        <v>144</v>
      </c>
      <c r="I343" s="102">
        <v>1174</v>
      </c>
      <c r="J343">
        <f t="shared" si="11"/>
        <v>1174</v>
      </c>
    </row>
    <row r="344" spans="1:10">
      <c r="A344" t="s">
        <v>160</v>
      </c>
      <c r="B344" t="s">
        <v>142</v>
      </c>
      <c r="C344" t="s">
        <v>149</v>
      </c>
      <c r="D344" t="s">
        <v>143</v>
      </c>
      <c r="E344" s="99">
        <v>69</v>
      </c>
      <c r="F344" t="s">
        <v>67</v>
      </c>
      <c r="G344" s="103" t="s">
        <v>183</v>
      </c>
      <c r="H344" t="s">
        <v>144</v>
      </c>
      <c r="I344" s="102">
        <v>341</v>
      </c>
      <c r="J344">
        <f t="shared" si="11"/>
        <v>341</v>
      </c>
    </row>
    <row r="345" spans="1:10">
      <c r="A345" t="s">
        <v>160</v>
      </c>
      <c r="B345" t="s">
        <v>142</v>
      </c>
      <c r="C345" t="s">
        <v>149</v>
      </c>
      <c r="D345" t="s">
        <v>143</v>
      </c>
      <c r="E345" s="99">
        <v>70</v>
      </c>
      <c r="F345" t="s">
        <v>151</v>
      </c>
      <c r="G345" s="103" t="s">
        <v>183</v>
      </c>
      <c r="H345" t="s">
        <v>144</v>
      </c>
      <c r="I345" s="102">
        <v>264</v>
      </c>
      <c r="J345">
        <f t="shared" si="11"/>
        <v>264</v>
      </c>
    </row>
    <row r="346" spans="1:10">
      <c r="A346" t="s">
        <v>160</v>
      </c>
      <c r="B346" t="s">
        <v>142</v>
      </c>
      <c r="C346" t="s">
        <v>149</v>
      </c>
      <c r="D346" t="s">
        <v>143</v>
      </c>
      <c r="E346" s="99">
        <v>71</v>
      </c>
      <c r="F346" t="s">
        <v>69</v>
      </c>
      <c r="G346" s="103" t="s">
        <v>183</v>
      </c>
      <c r="H346" t="s">
        <v>144</v>
      </c>
      <c r="I346" s="102">
        <v>803</v>
      </c>
      <c r="J346">
        <f t="shared" si="11"/>
        <v>803</v>
      </c>
    </row>
    <row r="347" spans="1:10">
      <c r="A347" t="s">
        <v>160</v>
      </c>
      <c r="B347" t="s">
        <v>142</v>
      </c>
      <c r="C347" t="s">
        <v>149</v>
      </c>
      <c r="D347" t="s">
        <v>143</v>
      </c>
      <c r="E347" s="99">
        <v>72</v>
      </c>
      <c r="F347" t="s">
        <v>70</v>
      </c>
      <c r="G347" s="103" t="s">
        <v>183</v>
      </c>
      <c r="H347" t="s">
        <v>144</v>
      </c>
      <c r="I347" s="102">
        <v>422</v>
      </c>
      <c r="J347">
        <f t="shared" si="11"/>
        <v>422</v>
      </c>
    </row>
    <row r="348" spans="1:10">
      <c r="A348" t="s">
        <v>160</v>
      </c>
      <c r="B348" t="s">
        <v>142</v>
      </c>
      <c r="C348" t="s">
        <v>149</v>
      </c>
      <c r="D348" t="s">
        <v>143</v>
      </c>
      <c r="E348" s="99">
        <v>73</v>
      </c>
      <c r="F348" t="s">
        <v>190</v>
      </c>
      <c r="G348" s="103" t="s">
        <v>183</v>
      </c>
      <c r="H348" t="s">
        <v>144</v>
      </c>
      <c r="I348" s="102">
        <v>1245</v>
      </c>
      <c r="J348">
        <f t="shared" si="11"/>
        <v>1245</v>
      </c>
    </row>
    <row r="349" spans="1:10">
      <c r="A349" t="s">
        <v>160</v>
      </c>
      <c r="B349" t="s">
        <v>142</v>
      </c>
      <c r="C349" t="s">
        <v>149</v>
      </c>
      <c r="D349" t="s">
        <v>143</v>
      </c>
      <c r="E349" s="99">
        <v>74</v>
      </c>
      <c r="F349" t="s">
        <v>72</v>
      </c>
      <c r="G349" s="103" t="s">
        <v>183</v>
      </c>
      <c r="H349" t="s">
        <v>144</v>
      </c>
      <c r="I349" s="102">
        <v>88</v>
      </c>
      <c r="J349">
        <f t="shared" si="11"/>
        <v>88</v>
      </c>
    </row>
    <row r="350" spans="1:10">
      <c r="A350" t="s">
        <v>160</v>
      </c>
      <c r="B350" t="s">
        <v>142</v>
      </c>
      <c r="C350" t="s">
        <v>149</v>
      </c>
      <c r="D350" t="s">
        <v>143</v>
      </c>
      <c r="E350" s="99">
        <v>75</v>
      </c>
      <c r="F350" t="s">
        <v>73</v>
      </c>
      <c r="G350" s="103" t="s">
        <v>183</v>
      </c>
      <c r="H350" t="s">
        <v>144</v>
      </c>
      <c r="I350" s="102">
        <v>521</v>
      </c>
      <c r="J350">
        <f t="shared" si="11"/>
        <v>521</v>
      </c>
    </row>
    <row r="351" spans="1:10">
      <c r="A351" t="s">
        <v>160</v>
      </c>
      <c r="B351" t="s">
        <v>142</v>
      </c>
      <c r="C351" t="s">
        <v>149</v>
      </c>
      <c r="D351" t="s">
        <v>143</v>
      </c>
      <c r="E351" s="99">
        <v>78</v>
      </c>
      <c r="F351" t="s">
        <v>74</v>
      </c>
      <c r="G351" s="103" t="s">
        <v>183</v>
      </c>
      <c r="H351" t="s">
        <v>144</v>
      </c>
      <c r="I351" s="102" t="s">
        <v>150</v>
      </c>
      <c r="J351">
        <f t="shared" si="11"/>
        <v>8</v>
      </c>
    </row>
    <row r="352" spans="1:10">
      <c r="A352" t="s">
        <v>160</v>
      </c>
      <c r="B352" t="s">
        <v>142</v>
      </c>
      <c r="C352" t="s">
        <v>149</v>
      </c>
      <c r="D352" t="s">
        <v>143</v>
      </c>
      <c r="E352" s="99">
        <v>79</v>
      </c>
      <c r="F352" t="s">
        <v>75</v>
      </c>
      <c r="G352" s="103" t="s">
        <v>183</v>
      </c>
      <c r="H352" t="s">
        <v>144</v>
      </c>
      <c r="I352" s="102">
        <v>635</v>
      </c>
      <c r="J352">
        <f t="shared" si="11"/>
        <v>635</v>
      </c>
    </row>
    <row r="353" spans="1:10">
      <c r="A353" t="s">
        <v>160</v>
      </c>
      <c r="B353" t="s">
        <v>142</v>
      </c>
      <c r="C353" t="s">
        <v>149</v>
      </c>
      <c r="D353" t="s">
        <v>143</v>
      </c>
      <c r="E353" s="99">
        <v>81</v>
      </c>
      <c r="F353" t="s">
        <v>76</v>
      </c>
      <c r="G353" s="103" t="s">
        <v>183</v>
      </c>
      <c r="H353" t="s">
        <v>144</v>
      </c>
      <c r="I353" s="102">
        <v>44</v>
      </c>
      <c r="J353">
        <f t="shared" si="11"/>
        <v>44</v>
      </c>
    </row>
    <row r="354" spans="1:10">
      <c r="A354" t="s">
        <v>160</v>
      </c>
      <c r="B354" t="s">
        <v>142</v>
      </c>
      <c r="C354" t="s">
        <v>149</v>
      </c>
      <c r="D354" t="s">
        <v>143</v>
      </c>
      <c r="E354" s="99">
        <v>82</v>
      </c>
      <c r="F354" t="s">
        <v>77</v>
      </c>
      <c r="G354" s="103" t="s">
        <v>183</v>
      </c>
      <c r="H354" t="s">
        <v>144</v>
      </c>
      <c r="I354" s="102">
        <v>336</v>
      </c>
      <c r="J354">
        <f t="shared" si="11"/>
        <v>336</v>
      </c>
    </row>
    <row r="355" spans="1:10">
      <c r="A355" t="s">
        <v>160</v>
      </c>
      <c r="B355" t="s">
        <v>142</v>
      </c>
      <c r="C355" t="s">
        <v>149</v>
      </c>
      <c r="D355" t="s">
        <v>143</v>
      </c>
      <c r="E355" s="99">
        <v>83</v>
      </c>
      <c r="F355" t="s">
        <v>78</v>
      </c>
      <c r="G355" s="103" t="s">
        <v>183</v>
      </c>
      <c r="H355" t="s">
        <v>144</v>
      </c>
      <c r="I355" s="102">
        <v>516</v>
      </c>
      <c r="J355">
        <f t="shared" si="11"/>
        <v>516</v>
      </c>
    </row>
    <row r="356" spans="1:10">
      <c r="A356" t="s">
        <v>160</v>
      </c>
      <c r="B356" t="s">
        <v>142</v>
      </c>
      <c r="C356" t="s">
        <v>149</v>
      </c>
      <c r="D356" t="s">
        <v>143</v>
      </c>
      <c r="E356" s="99">
        <v>84</v>
      </c>
      <c r="F356" t="s">
        <v>79</v>
      </c>
      <c r="G356" s="103" t="s">
        <v>183</v>
      </c>
      <c r="H356" t="s">
        <v>144</v>
      </c>
      <c r="I356" s="102">
        <v>30</v>
      </c>
      <c r="J356">
        <f t="shared" si="11"/>
        <v>30</v>
      </c>
    </row>
    <row r="357" spans="1:10">
      <c r="A357" t="s">
        <v>160</v>
      </c>
      <c r="B357" t="s">
        <v>142</v>
      </c>
      <c r="C357" t="s">
        <v>149</v>
      </c>
      <c r="D357" t="s">
        <v>143</v>
      </c>
      <c r="E357" s="99">
        <v>85</v>
      </c>
      <c r="F357" t="s">
        <v>80</v>
      </c>
      <c r="G357" s="103" t="s">
        <v>183</v>
      </c>
      <c r="H357" t="s">
        <v>144</v>
      </c>
      <c r="I357" s="102">
        <v>66</v>
      </c>
      <c r="J357">
        <f t="shared" si="11"/>
        <v>66</v>
      </c>
    </row>
    <row r="358" spans="1:10">
      <c r="A358" t="s">
        <v>160</v>
      </c>
      <c r="B358" t="s">
        <v>142</v>
      </c>
      <c r="C358" t="s">
        <v>149</v>
      </c>
      <c r="D358" t="s">
        <v>143</v>
      </c>
      <c r="E358" s="99">
        <v>87</v>
      </c>
      <c r="F358" t="s">
        <v>81</v>
      </c>
      <c r="G358" s="103" t="s">
        <v>183</v>
      </c>
      <c r="H358" t="s">
        <v>144</v>
      </c>
      <c r="I358" s="102">
        <v>16</v>
      </c>
      <c r="J358">
        <f t="shared" si="11"/>
        <v>16</v>
      </c>
    </row>
    <row r="359" spans="1:10">
      <c r="A359" t="s">
        <v>160</v>
      </c>
      <c r="B359" t="s">
        <v>142</v>
      </c>
      <c r="C359" t="s">
        <v>149</v>
      </c>
      <c r="D359" t="s">
        <v>143</v>
      </c>
      <c r="E359" s="99">
        <v>91</v>
      </c>
      <c r="F359" t="s">
        <v>82</v>
      </c>
      <c r="G359" s="103" t="s">
        <v>183</v>
      </c>
      <c r="H359" t="s">
        <v>144</v>
      </c>
      <c r="I359" s="102">
        <v>211</v>
      </c>
    </row>
    <row r="360" spans="1:10">
      <c r="A360" t="s">
        <v>160</v>
      </c>
      <c r="B360" t="s">
        <v>142</v>
      </c>
      <c r="C360" t="s">
        <v>149</v>
      </c>
      <c r="D360" t="s">
        <v>143</v>
      </c>
      <c r="E360" s="99">
        <v>92</v>
      </c>
      <c r="F360" t="s">
        <v>83</v>
      </c>
      <c r="G360" s="103" t="s">
        <v>183</v>
      </c>
      <c r="H360" t="s">
        <v>144</v>
      </c>
      <c r="I360" s="102">
        <v>27</v>
      </c>
    </row>
    <row r="361" spans="1:10">
      <c r="A361" t="s">
        <v>160</v>
      </c>
      <c r="B361" t="s">
        <v>142</v>
      </c>
      <c r="C361" t="s">
        <v>149</v>
      </c>
      <c r="D361" t="s">
        <v>143</v>
      </c>
      <c r="E361" s="99">
        <v>93</v>
      </c>
      <c r="F361" t="s">
        <v>84</v>
      </c>
      <c r="G361" s="103" t="s">
        <v>183</v>
      </c>
      <c r="H361" t="s">
        <v>144</v>
      </c>
      <c r="I361" s="102">
        <v>527</v>
      </c>
    </row>
    <row r="362" spans="1:10">
      <c r="A362" t="s">
        <v>160</v>
      </c>
      <c r="B362" t="s">
        <v>142</v>
      </c>
      <c r="C362" t="s">
        <v>149</v>
      </c>
      <c r="D362" t="s">
        <v>143</v>
      </c>
      <c r="E362" s="99">
        <v>5</v>
      </c>
      <c r="F362" t="s">
        <v>25</v>
      </c>
      <c r="G362" s="103" t="s">
        <v>184</v>
      </c>
      <c r="H362" t="s">
        <v>144</v>
      </c>
      <c r="I362" s="102">
        <v>441</v>
      </c>
      <c r="J362">
        <f t="shared" ref="J362:J393" si="12">IF(I362="Msk",8,I362)</f>
        <v>441</v>
      </c>
    </row>
    <row r="363" spans="1:10">
      <c r="A363" t="s">
        <v>160</v>
      </c>
      <c r="B363" t="s">
        <v>142</v>
      </c>
      <c r="C363" t="s">
        <v>149</v>
      </c>
      <c r="D363" t="s">
        <v>143</v>
      </c>
      <c r="E363" s="99">
        <v>6</v>
      </c>
      <c r="F363" t="s">
        <v>26</v>
      </c>
      <c r="G363" s="103" t="s">
        <v>184</v>
      </c>
      <c r="H363" t="s">
        <v>144</v>
      </c>
      <c r="I363" s="102">
        <v>255</v>
      </c>
      <c r="J363">
        <f t="shared" si="12"/>
        <v>255</v>
      </c>
    </row>
    <row r="364" spans="1:10">
      <c r="A364" t="s">
        <v>160</v>
      </c>
      <c r="B364" t="s">
        <v>142</v>
      </c>
      <c r="C364" t="s">
        <v>149</v>
      </c>
      <c r="D364" t="s">
        <v>143</v>
      </c>
      <c r="E364" s="99">
        <v>8</v>
      </c>
      <c r="F364" t="s">
        <v>27</v>
      </c>
      <c r="G364" s="103" t="s">
        <v>184</v>
      </c>
      <c r="H364" t="s">
        <v>144</v>
      </c>
      <c r="I364" s="102">
        <v>355</v>
      </c>
      <c r="J364">
        <f t="shared" si="12"/>
        <v>355</v>
      </c>
    </row>
    <row r="365" spans="1:10">
      <c r="A365" t="s">
        <v>160</v>
      </c>
      <c r="B365" t="s">
        <v>142</v>
      </c>
      <c r="C365" t="s">
        <v>149</v>
      </c>
      <c r="D365" t="s">
        <v>143</v>
      </c>
      <c r="E365" s="99">
        <v>10</v>
      </c>
      <c r="F365" t="s">
        <v>28</v>
      </c>
      <c r="G365" s="103" t="s">
        <v>184</v>
      </c>
      <c r="H365" t="s">
        <v>144</v>
      </c>
      <c r="I365" s="102">
        <v>46</v>
      </c>
      <c r="J365">
        <f t="shared" si="12"/>
        <v>46</v>
      </c>
    </row>
    <row r="366" spans="1:10">
      <c r="A366" t="s">
        <v>160</v>
      </c>
      <c r="B366" t="s">
        <v>142</v>
      </c>
      <c r="C366" t="s">
        <v>149</v>
      </c>
      <c r="D366" t="s">
        <v>143</v>
      </c>
      <c r="E366" s="99">
        <v>19</v>
      </c>
      <c r="F366" t="s">
        <v>29</v>
      </c>
      <c r="G366" s="103" t="s">
        <v>184</v>
      </c>
      <c r="H366" t="s">
        <v>144</v>
      </c>
      <c r="I366" s="102">
        <v>80</v>
      </c>
      <c r="J366">
        <f t="shared" si="12"/>
        <v>80</v>
      </c>
    </row>
    <row r="367" spans="1:10">
      <c r="A367" t="s">
        <v>160</v>
      </c>
      <c r="B367" t="s">
        <v>142</v>
      </c>
      <c r="C367" t="s">
        <v>149</v>
      </c>
      <c r="D367" t="s">
        <v>143</v>
      </c>
      <c r="E367" s="99">
        <v>20</v>
      </c>
      <c r="F367" t="s">
        <v>30</v>
      </c>
      <c r="G367" s="103" t="s">
        <v>184</v>
      </c>
      <c r="H367" t="s">
        <v>144</v>
      </c>
      <c r="I367" s="102">
        <v>333</v>
      </c>
      <c r="J367">
        <f t="shared" si="12"/>
        <v>333</v>
      </c>
    </row>
    <row r="368" spans="1:10">
      <c r="A368" t="s">
        <v>160</v>
      </c>
      <c r="B368" t="s">
        <v>142</v>
      </c>
      <c r="C368" t="s">
        <v>149</v>
      </c>
      <c r="D368" t="s">
        <v>143</v>
      </c>
      <c r="E368" s="99">
        <v>22</v>
      </c>
      <c r="F368" t="s">
        <v>31</v>
      </c>
      <c r="G368" s="103" t="s">
        <v>184</v>
      </c>
      <c r="H368" t="s">
        <v>144</v>
      </c>
      <c r="I368" s="102">
        <v>670</v>
      </c>
      <c r="J368">
        <f t="shared" si="12"/>
        <v>670</v>
      </c>
    </row>
    <row r="369" spans="1:10">
      <c r="A369" t="s">
        <v>160</v>
      </c>
      <c r="B369" t="s">
        <v>142</v>
      </c>
      <c r="C369" t="s">
        <v>149</v>
      </c>
      <c r="D369" t="s">
        <v>143</v>
      </c>
      <c r="E369" s="99">
        <v>23</v>
      </c>
      <c r="F369" t="s">
        <v>32</v>
      </c>
      <c r="G369" s="103" t="s">
        <v>184</v>
      </c>
      <c r="H369" t="s">
        <v>144</v>
      </c>
      <c r="I369" s="102">
        <v>1996</v>
      </c>
      <c r="J369">
        <f t="shared" si="12"/>
        <v>1996</v>
      </c>
    </row>
    <row r="370" spans="1:10">
      <c r="A370" t="s">
        <v>160</v>
      </c>
      <c r="B370" t="s">
        <v>142</v>
      </c>
      <c r="C370" t="s">
        <v>149</v>
      </c>
      <c r="D370" t="s">
        <v>143</v>
      </c>
      <c r="E370" s="99">
        <v>27</v>
      </c>
      <c r="F370" t="s">
        <v>33</v>
      </c>
      <c r="G370" s="103" t="s">
        <v>184</v>
      </c>
      <c r="H370" t="s">
        <v>144</v>
      </c>
      <c r="I370" s="102">
        <v>329</v>
      </c>
      <c r="J370">
        <f t="shared" si="12"/>
        <v>329</v>
      </c>
    </row>
    <row r="371" spans="1:10">
      <c r="A371" t="s">
        <v>160</v>
      </c>
      <c r="B371" t="s">
        <v>142</v>
      </c>
      <c r="C371" t="s">
        <v>149</v>
      </c>
      <c r="D371" t="s">
        <v>143</v>
      </c>
      <c r="E371" s="99">
        <v>28</v>
      </c>
      <c r="F371" t="s">
        <v>34</v>
      </c>
      <c r="G371" s="103" t="s">
        <v>184</v>
      </c>
      <c r="H371" t="s">
        <v>144</v>
      </c>
      <c r="I371" s="102">
        <v>199</v>
      </c>
      <c r="J371">
        <f t="shared" si="12"/>
        <v>199</v>
      </c>
    </row>
    <row r="372" spans="1:10">
      <c r="A372" t="s">
        <v>160</v>
      </c>
      <c r="B372" t="s">
        <v>142</v>
      </c>
      <c r="C372" t="s">
        <v>149</v>
      </c>
      <c r="D372" t="s">
        <v>143</v>
      </c>
      <c r="E372" s="99">
        <v>33</v>
      </c>
      <c r="F372" t="s">
        <v>35</v>
      </c>
      <c r="G372" s="103" t="s">
        <v>184</v>
      </c>
      <c r="H372" t="s">
        <v>144</v>
      </c>
      <c r="I372" s="102">
        <v>1211</v>
      </c>
      <c r="J372">
        <f t="shared" si="12"/>
        <v>1211</v>
      </c>
    </row>
    <row r="373" spans="1:10">
      <c r="A373" t="s">
        <v>160</v>
      </c>
      <c r="B373" t="s">
        <v>142</v>
      </c>
      <c r="C373" t="s">
        <v>149</v>
      </c>
      <c r="D373" t="s">
        <v>143</v>
      </c>
      <c r="E373" s="99">
        <v>34</v>
      </c>
      <c r="F373" t="s">
        <v>36</v>
      </c>
      <c r="G373" s="103" t="s">
        <v>184</v>
      </c>
      <c r="H373" t="s">
        <v>144</v>
      </c>
      <c r="I373" s="102">
        <v>1523</v>
      </c>
      <c r="J373">
        <f t="shared" si="12"/>
        <v>1523</v>
      </c>
    </row>
    <row r="374" spans="1:10">
      <c r="A374" t="s">
        <v>160</v>
      </c>
      <c r="B374" t="s">
        <v>142</v>
      </c>
      <c r="C374" t="s">
        <v>149</v>
      </c>
      <c r="D374" t="s">
        <v>143</v>
      </c>
      <c r="E374" s="99">
        <v>35</v>
      </c>
      <c r="F374" t="s">
        <v>37</v>
      </c>
      <c r="G374" s="103" t="s">
        <v>184</v>
      </c>
      <c r="H374" t="s">
        <v>144</v>
      </c>
      <c r="I374" s="102">
        <v>2028</v>
      </c>
      <c r="J374">
        <f t="shared" si="12"/>
        <v>2028</v>
      </c>
    </row>
    <row r="375" spans="1:10">
      <c r="A375" t="s">
        <v>160</v>
      </c>
      <c r="B375" t="s">
        <v>142</v>
      </c>
      <c r="C375" t="s">
        <v>149</v>
      </c>
      <c r="D375" t="s">
        <v>143</v>
      </c>
      <c r="E375" s="99">
        <v>36</v>
      </c>
      <c r="F375" t="s">
        <v>38</v>
      </c>
      <c r="G375" s="103" t="s">
        <v>184</v>
      </c>
      <c r="H375" t="s">
        <v>144</v>
      </c>
      <c r="I375" s="102">
        <v>6044</v>
      </c>
      <c r="J375">
        <f t="shared" si="12"/>
        <v>6044</v>
      </c>
    </row>
    <row r="376" spans="1:10">
      <c r="A376" t="s">
        <v>160</v>
      </c>
      <c r="B376" t="s">
        <v>142</v>
      </c>
      <c r="C376" t="s">
        <v>149</v>
      </c>
      <c r="D376" t="s">
        <v>143</v>
      </c>
      <c r="E376" s="99">
        <v>37</v>
      </c>
      <c r="F376" t="s">
        <v>39</v>
      </c>
      <c r="G376" s="103" t="s">
        <v>184</v>
      </c>
      <c r="H376" t="s">
        <v>144</v>
      </c>
      <c r="I376" s="102">
        <v>1120</v>
      </c>
      <c r="J376">
        <f t="shared" si="12"/>
        <v>1120</v>
      </c>
    </row>
    <row r="377" spans="1:10">
      <c r="A377" t="s">
        <v>160</v>
      </c>
      <c r="B377" t="s">
        <v>142</v>
      </c>
      <c r="C377" t="s">
        <v>149</v>
      </c>
      <c r="D377" t="s">
        <v>143</v>
      </c>
      <c r="E377" s="99">
        <v>38</v>
      </c>
      <c r="F377" t="s">
        <v>40</v>
      </c>
      <c r="G377" s="103" t="s">
        <v>184</v>
      </c>
      <c r="H377" t="s">
        <v>144</v>
      </c>
      <c r="I377" s="102">
        <v>1797</v>
      </c>
      <c r="J377">
        <f t="shared" si="12"/>
        <v>1797</v>
      </c>
    </row>
    <row r="378" spans="1:10">
      <c r="A378" t="s">
        <v>160</v>
      </c>
      <c r="B378" t="s">
        <v>142</v>
      </c>
      <c r="C378" t="s">
        <v>149</v>
      </c>
      <c r="D378" t="s">
        <v>143</v>
      </c>
      <c r="E378" s="99">
        <v>39</v>
      </c>
      <c r="F378" t="s">
        <v>41</v>
      </c>
      <c r="G378" s="103" t="s">
        <v>184</v>
      </c>
      <c r="H378" t="s">
        <v>144</v>
      </c>
      <c r="I378" s="102">
        <v>3762</v>
      </c>
      <c r="J378">
        <f t="shared" si="12"/>
        <v>3762</v>
      </c>
    </row>
    <row r="379" spans="1:10">
      <c r="A379" t="s">
        <v>160</v>
      </c>
      <c r="B379" t="s">
        <v>142</v>
      </c>
      <c r="C379" t="s">
        <v>149</v>
      </c>
      <c r="D379" t="s">
        <v>143</v>
      </c>
      <c r="E379" s="99">
        <v>40</v>
      </c>
      <c r="F379" t="s">
        <v>42</v>
      </c>
      <c r="G379" s="103" t="s">
        <v>184</v>
      </c>
      <c r="H379" t="s">
        <v>144</v>
      </c>
      <c r="I379" s="102">
        <v>609</v>
      </c>
      <c r="J379">
        <f t="shared" si="12"/>
        <v>609</v>
      </c>
    </row>
    <row r="380" spans="1:10">
      <c r="A380" t="s">
        <v>160</v>
      </c>
      <c r="B380" t="s">
        <v>142</v>
      </c>
      <c r="C380" t="s">
        <v>149</v>
      </c>
      <c r="D380" t="s">
        <v>143</v>
      </c>
      <c r="E380" s="99">
        <v>41</v>
      </c>
      <c r="F380" t="s">
        <v>43</v>
      </c>
      <c r="G380" s="103" t="s">
        <v>184</v>
      </c>
      <c r="H380" t="s">
        <v>144</v>
      </c>
      <c r="I380" s="102">
        <v>2107</v>
      </c>
      <c r="J380">
        <f t="shared" si="12"/>
        <v>2107</v>
      </c>
    </row>
    <row r="381" spans="1:10">
      <c r="A381" t="s">
        <v>160</v>
      </c>
      <c r="B381" t="s">
        <v>142</v>
      </c>
      <c r="C381" t="s">
        <v>149</v>
      </c>
      <c r="D381" t="s">
        <v>143</v>
      </c>
      <c r="E381" s="99">
        <v>42</v>
      </c>
      <c r="F381" t="s">
        <v>44</v>
      </c>
      <c r="G381" s="103" t="s">
        <v>184</v>
      </c>
      <c r="H381" t="s">
        <v>144</v>
      </c>
      <c r="I381" s="102">
        <v>1364</v>
      </c>
      <c r="J381">
        <f t="shared" si="12"/>
        <v>1364</v>
      </c>
    </row>
    <row r="382" spans="1:10">
      <c r="A382" t="s">
        <v>160</v>
      </c>
      <c r="B382" t="s">
        <v>142</v>
      </c>
      <c r="C382" t="s">
        <v>149</v>
      </c>
      <c r="D382" t="s">
        <v>143</v>
      </c>
      <c r="E382" s="99">
        <v>43</v>
      </c>
      <c r="F382" t="s">
        <v>45</v>
      </c>
      <c r="G382" s="103" t="s">
        <v>184</v>
      </c>
      <c r="H382" t="s">
        <v>144</v>
      </c>
      <c r="I382" s="102">
        <v>2612</v>
      </c>
      <c r="J382">
        <f t="shared" si="12"/>
        <v>2612</v>
      </c>
    </row>
    <row r="383" spans="1:10">
      <c r="A383" t="s">
        <v>160</v>
      </c>
      <c r="B383" t="s">
        <v>142</v>
      </c>
      <c r="C383" t="s">
        <v>149</v>
      </c>
      <c r="D383" t="s">
        <v>143</v>
      </c>
      <c r="E383" s="99">
        <v>44</v>
      </c>
      <c r="F383" t="s">
        <v>46</v>
      </c>
      <c r="G383" s="103" t="s">
        <v>184</v>
      </c>
      <c r="H383" t="s">
        <v>144</v>
      </c>
      <c r="I383" s="102">
        <v>1301</v>
      </c>
      <c r="J383">
        <f t="shared" si="12"/>
        <v>1301</v>
      </c>
    </row>
    <row r="384" spans="1:10">
      <c r="A384" t="s">
        <v>160</v>
      </c>
      <c r="B384" t="s">
        <v>142</v>
      </c>
      <c r="C384" t="s">
        <v>149</v>
      </c>
      <c r="D384" t="s">
        <v>143</v>
      </c>
      <c r="E384" s="99">
        <v>45</v>
      </c>
      <c r="F384" t="s">
        <v>47</v>
      </c>
      <c r="G384" s="103" t="s">
        <v>184</v>
      </c>
      <c r="H384" t="s">
        <v>144</v>
      </c>
      <c r="I384" s="102">
        <v>568</v>
      </c>
      <c r="J384">
        <f t="shared" si="12"/>
        <v>568</v>
      </c>
    </row>
    <row r="385" spans="1:10">
      <c r="A385" t="s">
        <v>160</v>
      </c>
      <c r="B385" t="s">
        <v>142</v>
      </c>
      <c r="C385" t="s">
        <v>149</v>
      </c>
      <c r="D385" t="s">
        <v>143</v>
      </c>
      <c r="E385" s="99">
        <v>46</v>
      </c>
      <c r="F385" t="s">
        <v>48</v>
      </c>
      <c r="G385" s="103" t="s">
        <v>184</v>
      </c>
      <c r="H385" t="s">
        <v>144</v>
      </c>
      <c r="I385" s="102">
        <v>258</v>
      </c>
      <c r="J385">
        <f t="shared" si="12"/>
        <v>258</v>
      </c>
    </row>
    <row r="386" spans="1:10">
      <c r="A386" t="s">
        <v>160</v>
      </c>
      <c r="B386" t="s">
        <v>142</v>
      </c>
      <c r="C386" t="s">
        <v>149</v>
      </c>
      <c r="D386" t="s">
        <v>143</v>
      </c>
      <c r="E386" s="99">
        <v>47</v>
      </c>
      <c r="F386" t="s">
        <v>189</v>
      </c>
      <c r="G386" s="103" t="s">
        <v>184</v>
      </c>
      <c r="H386" t="s">
        <v>144</v>
      </c>
      <c r="I386" s="102">
        <v>245</v>
      </c>
      <c r="J386">
        <f t="shared" si="12"/>
        <v>245</v>
      </c>
    </row>
    <row r="387" spans="1:10">
      <c r="A387" t="s">
        <v>160</v>
      </c>
      <c r="B387" t="s">
        <v>142</v>
      </c>
      <c r="C387" t="s">
        <v>149</v>
      </c>
      <c r="D387" t="s">
        <v>143</v>
      </c>
      <c r="E387" s="99">
        <v>48</v>
      </c>
      <c r="F387" t="s">
        <v>202</v>
      </c>
      <c r="G387" s="103" t="s">
        <v>184</v>
      </c>
      <c r="H387" t="s">
        <v>144</v>
      </c>
      <c r="I387" s="102">
        <v>368</v>
      </c>
      <c r="J387">
        <f t="shared" si="12"/>
        <v>368</v>
      </c>
    </row>
    <row r="388" spans="1:10">
      <c r="A388" t="s">
        <v>160</v>
      </c>
      <c r="B388" t="s">
        <v>142</v>
      </c>
      <c r="C388" t="s">
        <v>149</v>
      </c>
      <c r="D388" t="s">
        <v>143</v>
      </c>
      <c r="E388" s="99">
        <v>49</v>
      </c>
      <c r="F388" t="s">
        <v>51</v>
      </c>
      <c r="G388" s="103" t="s">
        <v>184</v>
      </c>
      <c r="H388" t="s">
        <v>144</v>
      </c>
      <c r="I388" s="102" t="s">
        <v>150</v>
      </c>
      <c r="J388">
        <f t="shared" si="12"/>
        <v>8</v>
      </c>
    </row>
    <row r="389" spans="1:10">
      <c r="A389" t="s">
        <v>160</v>
      </c>
      <c r="B389" t="s">
        <v>142</v>
      </c>
      <c r="C389" t="s">
        <v>149</v>
      </c>
      <c r="D389" t="s">
        <v>143</v>
      </c>
      <c r="E389" s="99">
        <v>50</v>
      </c>
      <c r="F389" t="s">
        <v>52</v>
      </c>
      <c r="G389" s="103" t="s">
        <v>184</v>
      </c>
      <c r="H389" t="s">
        <v>144</v>
      </c>
      <c r="I389" s="102">
        <v>45</v>
      </c>
      <c r="J389">
        <f t="shared" si="12"/>
        <v>45</v>
      </c>
    </row>
    <row r="390" spans="1:10">
      <c r="A390" t="s">
        <v>160</v>
      </c>
      <c r="B390" t="s">
        <v>142</v>
      </c>
      <c r="C390" t="s">
        <v>149</v>
      </c>
      <c r="D390" t="s">
        <v>143</v>
      </c>
      <c r="E390" s="99">
        <v>51</v>
      </c>
      <c r="F390" t="s">
        <v>53</v>
      </c>
      <c r="G390" s="103" t="s">
        <v>184</v>
      </c>
      <c r="H390" t="s">
        <v>144</v>
      </c>
      <c r="I390" s="102">
        <v>100</v>
      </c>
      <c r="J390">
        <f t="shared" si="12"/>
        <v>100</v>
      </c>
    </row>
    <row r="391" spans="1:10">
      <c r="A391" t="s">
        <v>160</v>
      </c>
      <c r="B391" t="s">
        <v>142</v>
      </c>
      <c r="C391" t="s">
        <v>149</v>
      </c>
      <c r="D391" t="s">
        <v>143</v>
      </c>
      <c r="E391" s="99">
        <v>52</v>
      </c>
      <c r="F391" t="s">
        <v>54</v>
      </c>
      <c r="G391" s="103" t="s">
        <v>184</v>
      </c>
      <c r="H391" t="s">
        <v>144</v>
      </c>
      <c r="I391" s="102">
        <v>134</v>
      </c>
      <c r="J391">
        <f t="shared" si="12"/>
        <v>134</v>
      </c>
    </row>
    <row r="392" spans="1:10">
      <c r="A392" t="s">
        <v>160</v>
      </c>
      <c r="B392" t="s">
        <v>142</v>
      </c>
      <c r="C392" t="s">
        <v>149</v>
      </c>
      <c r="D392" t="s">
        <v>143</v>
      </c>
      <c r="E392" s="99">
        <v>53</v>
      </c>
      <c r="F392" t="s">
        <v>55</v>
      </c>
      <c r="G392" s="103" t="s">
        <v>184</v>
      </c>
      <c r="H392" t="s">
        <v>144</v>
      </c>
      <c r="I392" s="102">
        <v>182</v>
      </c>
      <c r="J392">
        <f t="shared" si="12"/>
        <v>182</v>
      </c>
    </row>
    <row r="393" spans="1:10">
      <c r="A393" t="s">
        <v>160</v>
      </c>
      <c r="B393" t="s">
        <v>142</v>
      </c>
      <c r="C393" t="s">
        <v>149</v>
      </c>
      <c r="D393" t="s">
        <v>143</v>
      </c>
      <c r="E393" s="99">
        <v>54</v>
      </c>
      <c r="F393" t="s">
        <v>56</v>
      </c>
      <c r="G393" s="103" t="s">
        <v>184</v>
      </c>
      <c r="H393" t="s">
        <v>144</v>
      </c>
      <c r="I393" s="102">
        <v>126</v>
      </c>
      <c r="J393">
        <f t="shared" si="12"/>
        <v>126</v>
      </c>
    </row>
    <row r="394" spans="1:10">
      <c r="A394" t="s">
        <v>160</v>
      </c>
      <c r="B394" t="s">
        <v>142</v>
      </c>
      <c r="C394" t="s">
        <v>149</v>
      </c>
      <c r="D394" t="s">
        <v>143</v>
      </c>
      <c r="E394" s="99">
        <v>57</v>
      </c>
      <c r="F394" t="s">
        <v>57</v>
      </c>
      <c r="G394" s="103" t="s">
        <v>184</v>
      </c>
      <c r="H394" t="s">
        <v>144</v>
      </c>
      <c r="I394" s="102">
        <v>951</v>
      </c>
      <c r="J394">
        <f t="shared" ref="J394:J425" si="13">IF(I394="Msk",8,I394)</f>
        <v>951</v>
      </c>
    </row>
    <row r="395" spans="1:10">
      <c r="A395" t="s">
        <v>160</v>
      </c>
      <c r="B395" t="s">
        <v>142</v>
      </c>
      <c r="C395" t="s">
        <v>149</v>
      </c>
      <c r="D395" t="s">
        <v>143</v>
      </c>
      <c r="E395" s="99">
        <v>58</v>
      </c>
      <c r="F395" t="s">
        <v>58</v>
      </c>
      <c r="G395" s="103" t="s">
        <v>184</v>
      </c>
      <c r="H395" t="s">
        <v>144</v>
      </c>
      <c r="I395" s="102">
        <v>132</v>
      </c>
      <c r="J395">
        <f t="shared" si="13"/>
        <v>132</v>
      </c>
    </row>
    <row r="396" spans="1:10">
      <c r="A396" t="s">
        <v>160</v>
      </c>
      <c r="B396" t="s">
        <v>142</v>
      </c>
      <c r="C396" t="s">
        <v>149</v>
      </c>
      <c r="D396" t="s">
        <v>143</v>
      </c>
      <c r="E396" s="99">
        <v>59</v>
      </c>
      <c r="F396" t="s">
        <v>59</v>
      </c>
      <c r="G396" s="103" t="s">
        <v>184</v>
      </c>
      <c r="H396" t="s">
        <v>144</v>
      </c>
      <c r="I396" s="102">
        <v>284</v>
      </c>
      <c r="J396">
        <f t="shared" si="13"/>
        <v>284</v>
      </c>
    </row>
    <row r="397" spans="1:10">
      <c r="A397" t="s">
        <v>160</v>
      </c>
      <c r="B397" t="s">
        <v>142</v>
      </c>
      <c r="C397" t="s">
        <v>149</v>
      </c>
      <c r="D397" t="s">
        <v>143</v>
      </c>
      <c r="E397" s="99">
        <v>60</v>
      </c>
      <c r="F397" t="s">
        <v>60</v>
      </c>
      <c r="G397" s="103" t="s">
        <v>184</v>
      </c>
      <c r="H397" t="s">
        <v>144</v>
      </c>
      <c r="I397" s="102">
        <v>429</v>
      </c>
      <c r="J397">
        <f t="shared" si="13"/>
        <v>429</v>
      </c>
    </row>
    <row r="398" spans="1:10">
      <c r="A398" t="s">
        <v>160</v>
      </c>
      <c r="B398" t="s">
        <v>142</v>
      </c>
      <c r="C398" t="s">
        <v>149</v>
      </c>
      <c r="D398" t="s">
        <v>143</v>
      </c>
      <c r="E398" s="99">
        <v>61</v>
      </c>
      <c r="F398" t="s">
        <v>61</v>
      </c>
      <c r="G398" s="103" t="s">
        <v>184</v>
      </c>
      <c r="H398" t="s">
        <v>144</v>
      </c>
      <c r="I398" s="102">
        <v>1618</v>
      </c>
      <c r="J398">
        <f t="shared" si="13"/>
        <v>1618</v>
      </c>
    </row>
    <row r="399" spans="1:10">
      <c r="A399" t="s">
        <v>160</v>
      </c>
      <c r="B399" t="s">
        <v>142</v>
      </c>
      <c r="C399" t="s">
        <v>149</v>
      </c>
      <c r="D399" t="s">
        <v>143</v>
      </c>
      <c r="E399" s="99">
        <v>62</v>
      </c>
      <c r="F399" t="s">
        <v>62</v>
      </c>
      <c r="G399" s="103" t="s">
        <v>184</v>
      </c>
      <c r="H399" t="s">
        <v>144</v>
      </c>
      <c r="I399" s="102">
        <v>1079</v>
      </c>
      <c r="J399">
        <f t="shared" si="13"/>
        <v>1079</v>
      </c>
    </row>
    <row r="400" spans="1:10">
      <c r="A400" t="s">
        <v>160</v>
      </c>
      <c r="B400" t="s">
        <v>142</v>
      </c>
      <c r="C400" t="s">
        <v>149</v>
      </c>
      <c r="D400" t="s">
        <v>143</v>
      </c>
      <c r="E400" s="99">
        <v>63</v>
      </c>
      <c r="F400" t="s">
        <v>63</v>
      </c>
      <c r="G400" s="103" t="s">
        <v>184</v>
      </c>
      <c r="H400" t="s">
        <v>144</v>
      </c>
      <c r="I400" s="102">
        <v>573</v>
      </c>
      <c r="J400">
        <f t="shared" si="13"/>
        <v>573</v>
      </c>
    </row>
    <row r="401" spans="1:10">
      <c r="A401" t="s">
        <v>160</v>
      </c>
      <c r="B401" t="s">
        <v>142</v>
      </c>
      <c r="C401" t="s">
        <v>149</v>
      </c>
      <c r="D401" t="s">
        <v>143</v>
      </c>
      <c r="E401" s="99">
        <v>64</v>
      </c>
      <c r="F401" t="s">
        <v>64</v>
      </c>
      <c r="G401" s="103" t="s">
        <v>184</v>
      </c>
      <c r="H401" t="s">
        <v>144</v>
      </c>
      <c r="I401" s="102">
        <v>119</v>
      </c>
      <c r="J401">
        <f t="shared" si="13"/>
        <v>119</v>
      </c>
    </row>
    <row r="402" spans="1:10">
      <c r="A402" t="s">
        <v>160</v>
      </c>
      <c r="B402" t="s">
        <v>142</v>
      </c>
      <c r="C402" t="s">
        <v>149</v>
      </c>
      <c r="D402" t="s">
        <v>143</v>
      </c>
      <c r="E402" s="99">
        <v>67</v>
      </c>
      <c r="F402" t="s">
        <v>65</v>
      </c>
      <c r="G402" s="103" t="s">
        <v>184</v>
      </c>
      <c r="H402" t="s">
        <v>144</v>
      </c>
      <c r="I402" s="102">
        <v>422</v>
      </c>
      <c r="J402">
        <f t="shared" si="13"/>
        <v>422</v>
      </c>
    </row>
    <row r="403" spans="1:10">
      <c r="A403" t="s">
        <v>160</v>
      </c>
      <c r="B403" t="s">
        <v>142</v>
      </c>
      <c r="C403" t="s">
        <v>149</v>
      </c>
      <c r="D403" t="s">
        <v>143</v>
      </c>
      <c r="E403" s="99">
        <v>68</v>
      </c>
      <c r="F403" t="s">
        <v>66</v>
      </c>
      <c r="G403" s="103" t="s">
        <v>184</v>
      </c>
      <c r="H403" t="s">
        <v>144</v>
      </c>
      <c r="I403" s="102">
        <v>1193</v>
      </c>
      <c r="J403">
        <f t="shared" si="13"/>
        <v>1193</v>
      </c>
    </row>
    <row r="404" spans="1:10">
      <c r="A404" t="s">
        <v>160</v>
      </c>
      <c r="B404" t="s">
        <v>142</v>
      </c>
      <c r="C404" t="s">
        <v>149</v>
      </c>
      <c r="D404" t="s">
        <v>143</v>
      </c>
      <c r="E404" s="99">
        <v>69</v>
      </c>
      <c r="F404" t="s">
        <v>67</v>
      </c>
      <c r="G404" s="103" t="s">
        <v>184</v>
      </c>
      <c r="H404" t="s">
        <v>144</v>
      </c>
      <c r="I404" s="102">
        <v>340</v>
      </c>
      <c r="J404">
        <f t="shared" si="13"/>
        <v>340</v>
      </c>
    </row>
    <row r="405" spans="1:10">
      <c r="A405" t="s">
        <v>160</v>
      </c>
      <c r="B405" t="s">
        <v>142</v>
      </c>
      <c r="C405" t="s">
        <v>149</v>
      </c>
      <c r="D405" t="s">
        <v>143</v>
      </c>
      <c r="E405" s="99">
        <v>70</v>
      </c>
      <c r="F405" t="s">
        <v>151</v>
      </c>
      <c r="G405" s="103" t="s">
        <v>184</v>
      </c>
      <c r="H405" t="s">
        <v>144</v>
      </c>
      <c r="I405" s="102">
        <v>301</v>
      </c>
      <c r="J405">
        <f t="shared" si="13"/>
        <v>301</v>
      </c>
    </row>
    <row r="406" spans="1:10">
      <c r="A406" t="s">
        <v>160</v>
      </c>
      <c r="B406" t="s">
        <v>142</v>
      </c>
      <c r="C406" t="s">
        <v>149</v>
      </c>
      <c r="D406" t="s">
        <v>143</v>
      </c>
      <c r="E406" s="99">
        <v>71</v>
      </c>
      <c r="F406" t="s">
        <v>69</v>
      </c>
      <c r="G406" s="103" t="s">
        <v>184</v>
      </c>
      <c r="H406" t="s">
        <v>144</v>
      </c>
      <c r="I406" s="102">
        <v>809</v>
      </c>
      <c r="J406">
        <f t="shared" si="13"/>
        <v>809</v>
      </c>
    </row>
    <row r="407" spans="1:10">
      <c r="A407" t="s">
        <v>160</v>
      </c>
      <c r="B407" t="s">
        <v>142</v>
      </c>
      <c r="C407" t="s">
        <v>149</v>
      </c>
      <c r="D407" t="s">
        <v>143</v>
      </c>
      <c r="E407" s="99">
        <v>72</v>
      </c>
      <c r="F407" t="s">
        <v>70</v>
      </c>
      <c r="G407" s="103" t="s">
        <v>184</v>
      </c>
      <c r="H407" t="s">
        <v>144</v>
      </c>
      <c r="I407" s="102">
        <v>430</v>
      </c>
      <c r="J407">
        <f t="shared" si="13"/>
        <v>430</v>
      </c>
    </row>
    <row r="408" spans="1:10">
      <c r="A408" t="s">
        <v>160</v>
      </c>
      <c r="B408" t="s">
        <v>142</v>
      </c>
      <c r="C408" t="s">
        <v>149</v>
      </c>
      <c r="D408" t="s">
        <v>143</v>
      </c>
      <c r="E408" s="99">
        <v>73</v>
      </c>
      <c r="F408" t="s">
        <v>190</v>
      </c>
      <c r="G408" s="103" t="s">
        <v>184</v>
      </c>
      <c r="H408" t="s">
        <v>144</v>
      </c>
      <c r="I408" s="102">
        <v>1249</v>
      </c>
      <c r="J408">
        <f t="shared" si="13"/>
        <v>1249</v>
      </c>
    </row>
    <row r="409" spans="1:10">
      <c r="A409" t="s">
        <v>160</v>
      </c>
      <c r="B409" t="s">
        <v>142</v>
      </c>
      <c r="C409" t="s">
        <v>149</v>
      </c>
      <c r="D409" t="s">
        <v>143</v>
      </c>
      <c r="E409" s="99">
        <v>74</v>
      </c>
      <c r="F409" t="s">
        <v>72</v>
      </c>
      <c r="G409" s="103" t="s">
        <v>184</v>
      </c>
      <c r="H409" t="s">
        <v>144</v>
      </c>
      <c r="I409" s="102">
        <v>81</v>
      </c>
      <c r="J409">
        <f t="shared" si="13"/>
        <v>81</v>
      </c>
    </row>
    <row r="410" spans="1:10">
      <c r="A410" t="s">
        <v>160</v>
      </c>
      <c r="B410" t="s">
        <v>142</v>
      </c>
      <c r="C410" t="s">
        <v>149</v>
      </c>
      <c r="D410" t="s">
        <v>143</v>
      </c>
      <c r="E410" s="99">
        <v>75</v>
      </c>
      <c r="F410" t="s">
        <v>73</v>
      </c>
      <c r="G410" s="103" t="s">
        <v>184</v>
      </c>
      <c r="H410" t="s">
        <v>144</v>
      </c>
      <c r="I410" s="102">
        <v>569</v>
      </c>
      <c r="J410">
        <f t="shared" si="13"/>
        <v>569</v>
      </c>
    </row>
    <row r="411" spans="1:10">
      <c r="A411" t="s">
        <v>160</v>
      </c>
      <c r="B411" t="s">
        <v>142</v>
      </c>
      <c r="C411" t="s">
        <v>149</v>
      </c>
      <c r="D411" t="s">
        <v>143</v>
      </c>
      <c r="E411" s="99">
        <v>78</v>
      </c>
      <c r="F411" t="s">
        <v>74</v>
      </c>
      <c r="G411" s="103" t="s">
        <v>184</v>
      </c>
      <c r="H411" t="s">
        <v>144</v>
      </c>
      <c r="I411" s="102">
        <v>128</v>
      </c>
      <c r="J411">
        <f t="shared" si="13"/>
        <v>128</v>
      </c>
    </row>
    <row r="412" spans="1:10">
      <c r="A412" t="s">
        <v>160</v>
      </c>
      <c r="B412" t="s">
        <v>142</v>
      </c>
      <c r="C412" t="s">
        <v>149</v>
      </c>
      <c r="D412" t="s">
        <v>143</v>
      </c>
      <c r="E412" s="99">
        <v>79</v>
      </c>
      <c r="F412" t="s">
        <v>75</v>
      </c>
      <c r="G412" s="103" t="s">
        <v>184</v>
      </c>
      <c r="H412" t="s">
        <v>144</v>
      </c>
      <c r="I412" s="102">
        <v>646</v>
      </c>
      <c r="J412">
        <f t="shared" si="13"/>
        <v>646</v>
      </c>
    </row>
    <row r="413" spans="1:10">
      <c r="A413" t="s">
        <v>160</v>
      </c>
      <c r="B413" t="s">
        <v>142</v>
      </c>
      <c r="C413" t="s">
        <v>149</v>
      </c>
      <c r="D413" t="s">
        <v>143</v>
      </c>
      <c r="E413" s="99">
        <v>81</v>
      </c>
      <c r="F413" t="s">
        <v>76</v>
      </c>
      <c r="G413" s="103" t="s">
        <v>184</v>
      </c>
      <c r="H413" t="s">
        <v>144</v>
      </c>
      <c r="I413" s="102">
        <v>48</v>
      </c>
      <c r="J413">
        <f t="shared" si="13"/>
        <v>48</v>
      </c>
    </row>
    <row r="414" spans="1:10">
      <c r="A414" t="s">
        <v>160</v>
      </c>
      <c r="B414" t="s">
        <v>142</v>
      </c>
      <c r="C414" t="s">
        <v>149</v>
      </c>
      <c r="D414" t="s">
        <v>143</v>
      </c>
      <c r="E414" s="99">
        <v>82</v>
      </c>
      <c r="F414" t="s">
        <v>77</v>
      </c>
      <c r="G414" s="103" t="s">
        <v>184</v>
      </c>
      <c r="H414" t="s">
        <v>144</v>
      </c>
      <c r="I414" s="102">
        <v>277</v>
      </c>
      <c r="J414">
        <f t="shared" si="13"/>
        <v>277</v>
      </c>
    </row>
    <row r="415" spans="1:10">
      <c r="A415" t="s">
        <v>160</v>
      </c>
      <c r="B415" t="s">
        <v>142</v>
      </c>
      <c r="C415" t="s">
        <v>149</v>
      </c>
      <c r="D415" t="s">
        <v>143</v>
      </c>
      <c r="E415" s="99">
        <v>83</v>
      </c>
      <c r="F415" t="s">
        <v>78</v>
      </c>
      <c r="G415" s="103" t="s">
        <v>184</v>
      </c>
      <c r="H415" t="s">
        <v>144</v>
      </c>
      <c r="I415" s="102">
        <v>533</v>
      </c>
      <c r="J415">
        <f t="shared" si="13"/>
        <v>533</v>
      </c>
    </row>
    <row r="416" spans="1:10">
      <c r="A416" t="s">
        <v>160</v>
      </c>
      <c r="B416" t="s">
        <v>142</v>
      </c>
      <c r="C416" t="s">
        <v>149</v>
      </c>
      <c r="D416" t="s">
        <v>143</v>
      </c>
      <c r="E416" s="99">
        <v>84</v>
      </c>
      <c r="F416" t="s">
        <v>79</v>
      </c>
      <c r="G416" s="103" t="s">
        <v>184</v>
      </c>
      <c r="H416" t="s">
        <v>144</v>
      </c>
      <c r="I416" s="102">
        <v>21</v>
      </c>
      <c r="J416">
        <f t="shared" si="13"/>
        <v>21</v>
      </c>
    </row>
    <row r="417" spans="1:10">
      <c r="A417" t="s">
        <v>160</v>
      </c>
      <c r="B417" t="s">
        <v>142</v>
      </c>
      <c r="C417" t="s">
        <v>149</v>
      </c>
      <c r="D417" t="s">
        <v>143</v>
      </c>
      <c r="E417" s="99">
        <v>85</v>
      </c>
      <c r="F417" t="s">
        <v>80</v>
      </c>
      <c r="G417" s="103" t="s">
        <v>184</v>
      </c>
      <c r="H417" t="s">
        <v>144</v>
      </c>
      <c r="I417" s="102">
        <v>75</v>
      </c>
      <c r="J417">
        <f t="shared" si="13"/>
        <v>75</v>
      </c>
    </row>
    <row r="418" spans="1:10">
      <c r="A418" t="s">
        <v>160</v>
      </c>
      <c r="B418" t="s">
        <v>142</v>
      </c>
      <c r="C418" t="s">
        <v>149</v>
      </c>
      <c r="D418" t="s">
        <v>143</v>
      </c>
      <c r="E418" s="99">
        <v>87</v>
      </c>
      <c r="F418" t="s">
        <v>81</v>
      </c>
      <c r="G418" s="103" t="s">
        <v>184</v>
      </c>
      <c r="H418" t="s">
        <v>144</v>
      </c>
      <c r="I418" s="102" t="s">
        <v>150</v>
      </c>
      <c r="J418">
        <f t="shared" si="13"/>
        <v>8</v>
      </c>
    </row>
    <row r="419" spans="1:10">
      <c r="A419" t="s">
        <v>160</v>
      </c>
      <c r="B419" t="s">
        <v>142</v>
      </c>
      <c r="C419" t="s">
        <v>149</v>
      </c>
      <c r="D419" t="s">
        <v>143</v>
      </c>
      <c r="E419" s="99">
        <v>91</v>
      </c>
      <c r="F419" t="s">
        <v>82</v>
      </c>
      <c r="G419" s="103" t="s">
        <v>184</v>
      </c>
      <c r="H419" t="s">
        <v>144</v>
      </c>
      <c r="I419" s="102">
        <v>245</v>
      </c>
    </row>
    <row r="420" spans="1:10">
      <c r="A420" t="s">
        <v>160</v>
      </c>
      <c r="B420" t="s">
        <v>142</v>
      </c>
      <c r="C420" t="s">
        <v>149</v>
      </c>
      <c r="D420" t="s">
        <v>143</v>
      </c>
      <c r="E420" s="99">
        <v>92</v>
      </c>
      <c r="F420" t="s">
        <v>83</v>
      </c>
      <c r="G420" s="103" t="s">
        <v>184</v>
      </c>
      <c r="H420" t="s">
        <v>144</v>
      </c>
      <c r="I420" s="102">
        <v>24</v>
      </c>
    </row>
    <row r="421" spans="1:10">
      <c r="A421" t="s">
        <v>160</v>
      </c>
      <c r="B421" t="s">
        <v>142</v>
      </c>
      <c r="C421" t="s">
        <v>149</v>
      </c>
      <c r="D421" t="s">
        <v>143</v>
      </c>
      <c r="E421" s="99">
        <v>93</v>
      </c>
      <c r="F421" t="s">
        <v>84</v>
      </c>
      <c r="G421" s="103" t="s">
        <v>184</v>
      </c>
      <c r="H421" t="s">
        <v>144</v>
      </c>
      <c r="I421" s="102">
        <v>533</v>
      </c>
    </row>
    <row r="422" spans="1:10">
      <c r="A422" t="s">
        <v>160</v>
      </c>
      <c r="B422" t="s">
        <v>142</v>
      </c>
      <c r="C422" t="s">
        <v>149</v>
      </c>
      <c r="D422" t="s">
        <v>143</v>
      </c>
      <c r="E422" s="99">
        <v>5</v>
      </c>
      <c r="F422" t="s">
        <v>25</v>
      </c>
      <c r="G422" s="103" t="s">
        <v>185</v>
      </c>
      <c r="H422" t="s">
        <v>144</v>
      </c>
      <c r="I422" s="102">
        <v>487</v>
      </c>
      <c r="J422">
        <f t="shared" ref="J422:J453" si="14">IF(I422="Msk",8,I422)</f>
        <v>487</v>
      </c>
    </row>
    <row r="423" spans="1:10">
      <c r="A423" t="s">
        <v>160</v>
      </c>
      <c r="B423" t="s">
        <v>142</v>
      </c>
      <c r="C423" t="s">
        <v>149</v>
      </c>
      <c r="D423" t="s">
        <v>143</v>
      </c>
      <c r="E423" s="99">
        <v>6</v>
      </c>
      <c r="F423" t="s">
        <v>26</v>
      </c>
      <c r="G423" s="103" t="s">
        <v>185</v>
      </c>
      <c r="H423" t="s">
        <v>144</v>
      </c>
      <c r="I423" s="102">
        <v>286</v>
      </c>
      <c r="J423">
        <f t="shared" si="14"/>
        <v>286</v>
      </c>
    </row>
    <row r="424" spans="1:10">
      <c r="A424" t="s">
        <v>160</v>
      </c>
      <c r="B424" t="s">
        <v>142</v>
      </c>
      <c r="C424" t="s">
        <v>149</v>
      </c>
      <c r="D424" t="s">
        <v>143</v>
      </c>
      <c r="E424" s="99">
        <v>8</v>
      </c>
      <c r="F424" t="s">
        <v>27</v>
      </c>
      <c r="G424" s="103" t="s">
        <v>185</v>
      </c>
      <c r="H424" t="s">
        <v>144</v>
      </c>
      <c r="I424" s="102">
        <v>356</v>
      </c>
      <c r="J424">
        <f t="shared" si="14"/>
        <v>356</v>
      </c>
    </row>
    <row r="425" spans="1:10">
      <c r="A425" t="s">
        <v>160</v>
      </c>
      <c r="B425" t="s">
        <v>142</v>
      </c>
      <c r="C425" t="s">
        <v>149</v>
      </c>
      <c r="D425" t="s">
        <v>143</v>
      </c>
      <c r="E425" s="99">
        <v>10</v>
      </c>
      <c r="F425" t="s">
        <v>28</v>
      </c>
      <c r="G425" s="103" t="s">
        <v>185</v>
      </c>
      <c r="H425" t="s">
        <v>144</v>
      </c>
      <c r="I425" s="102">
        <v>51</v>
      </c>
      <c r="J425">
        <f t="shared" si="14"/>
        <v>51</v>
      </c>
    </row>
    <row r="426" spans="1:10">
      <c r="A426" t="s">
        <v>160</v>
      </c>
      <c r="B426" t="s">
        <v>142</v>
      </c>
      <c r="C426" t="s">
        <v>149</v>
      </c>
      <c r="D426" t="s">
        <v>143</v>
      </c>
      <c r="E426" s="99">
        <v>19</v>
      </c>
      <c r="F426" t="s">
        <v>29</v>
      </c>
      <c r="G426" s="103" t="s">
        <v>185</v>
      </c>
      <c r="H426" t="s">
        <v>144</v>
      </c>
      <c r="I426" s="102">
        <v>92</v>
      </c>
      <c r="J426">
        <f t="shared" si="14"/>
        <v>92</v>
      </c>
    </row>
    <row r="427" spans="1:10">
      <c r="A427" t="s">
        <v>160</v>
      </c>
      <c r="B427" t="s">
        <v>142</v>
      </c>
      <c r="C427" t="s">
        <v>149</v>
      </c>
      <c r="D427" t="s">
        <v>143</v>
      </c>
      <c r="E427" s="99">
        <v>20</v>
      </c>
      <c r="F427" t="s">
        <v>30</v>
      </c>
      <c r="G427" s="103" t="s">
        <v>185</v>
      </c>
      <c r="H427" t="s">
        <v>144</v>
      </c>
      <c r="I427" s="102">
        <v>354</v>
      </c>
      <c r="J427">
        <f t="shared" si="14"/>
        <v>354</v>
      </c>
    </row>
    <row r="428" spans="1:10">
      <c r="A428" t="s">
        <v>160</v>
      </c>
      <c r="B428" t="s">
        <v>142</v>
      </c>
      <c r="C428" t="s">
        <v>149</v>
      </c>
      <c r="D428" t="s">
        <v>143</v>
      </c>
      <c r="E428" s="99">
        <v>22</v>
      </c>
      <c r="F428" t="s">
        <v>31</v>
      </c>
      <c r="G428" s="103" t="s">
        <v>185</v>
      </c>
      <c r="H428" t="s">
        <v>144</v>
      </c>
      <c r="I428" s="102">
        <v>693</v>
      </c>
      <c r="J428">
        <f t="shared" si="14"/>
        <v>693</v>
      </c>
    </row>
    <row r="429" spans="1:10">
      <c r="A429" t="s">
        <v>160</v>
      </c>
      <c r="B429" t="s">
        <v>142</v>
      </c>
      <c r="C429" t="s">
        <v>149</v>
      </c>
      <c r="D429" t="s">
        <v>143</v>
      </c>
      <c r="E429" s="99">
        <v>23</v>
      </c>
      <c r="F429" t="s">
        <v>32</v>
      </c>
      <c r="G429" s="103" t="s">
        <v>185</v>
      </c>
      <c r="H429" t="s">
        <v>144</v>
      </c>
      <c r="I429" s="102">
        <v>1991</v>
      </c>
      <c r="J429">
        <f t="shared" si="14"/>
        <v>1991</v>
      </c>
    </row>
    <row r="430" spans="1:10">
      <c r="A430" t="s">
        <v>160</v>
      </c>
      <c r="B430" t="s">
        <v>142</v>
      </c>
      <c r="C430" t="s">
        <v>149</v>
      </c>
      <c r="D430" t="s">
        <v>143</v>
      </c>
      <c r="E430" s="99">
        <v>27</v>
      </c>
      <c r="F430" t="s">
        <v>33</v>
      </c>
      <c r="G430" s="103" t="s">
        <v>185</v>
      </c>
      <c r="H430" t="s">
        <v>144</v>
      </c>
      <c r="I430" s="102">
        <v>379</v>
      </c>
      <c r="J430">
        <f t="shared" si="14"/>
        <v>379</v>
      </c>
    </row>
    <row r="431" spans="1:10">
      <c r="A431" t="s">
        <v>160</v>
      </c>
      <c r="B431" t="s">
        <v>142</v>
      </c>
      <c r="C431" t="s">
        <v>149</v>
      </c>
      <c r="D431" t="s">
        <v>143</v>
      </c>
      <c r="E431" s="99">
        <v>28</v>
      </c>
      <c r="F431" t="s">
        <v>34</v>
      </c>
      <c r="G431" s="103" t="s">
        <v>185</v>
      </c>
      <c r="H431" t="s">
        <v>144</v>
      </c>
      <c r="I431" s="102">
        <v>235</v>
      </c>
      <c r="J431">
        <f t="shared" si="14"/>
        <v>235</v>
      </c>
    </row>
    <row r="432" spans="1:10">
      <c r="A432" t="s">
        <v>160</v>
      </c>
      <c r="B432" t="s">
        <v>142</v>
      </c>
      <c r="C432" t="s">
        <v>149</v>
      </c>
      <c r="D432" t="s">
        <v>143</v>
      </c>
      <c r="E432" s="99">
        <v>33</v>
      </c>
      <c r="F432" t="s">
        <v>35</v>
      </c>
      <c r="G432" s="103" t="s">
        <v>185</v>
      </c>
      <c r="H432" t="s">
        <v>144</v>
      </c>
      <c r="I432" s="102">
        <v>1181</v>
      </c>
      <c r="J432">
        <f t="shared" si="14"/>
        <v>1181</v>
      </c>
    </row>
    <row r="433" spans="1:10">
      <c r="A433" t="s">
        <v>160</v>
      </c>
      <c r="B433" t="s">
        <v>142</v>
      </c>
      <c r="C433" t="s">
        <v>149</v>
      </c>
      <c r="D433" t="s">
        <v>143</v>
      </c>
      <c r="E433" s="99">
        <v>34</v>
      </c>
      <c r="F433" t="s">
        <v>36</v>
      </c>
      <c r="G433" s="103" t="s">
        <v>185</v>
      </c>
      <c r="H433" t="s">
        <v>144</v>
      </c>
      <c r="I433" s="102">
        <v>1534</v>
      </c>
      <c r="J433">
        <f t="shared" si="14"/>
        <v>1534</v>
      </c>
    </row>
    <row r="434" spans="1:10">
      <c r="A434" t="s">
        <v>160</v>
      </c>
      <c r="B434" t="s">
        <v>142</v>
      </c>
      <c r="C434" t="s">
        <v>149</v>
      </c>
      <c r="D434" t="s">
        <v>143</v>
      </c>
      <c r="E434" s="99">
        <v>35</v>
      </c>
      <c r="F434" t="s">
        <v>37</v>
      </c>
      <c r="G434" s="103" t="s">
        <v>185</v>
      </c>
      <c r="H434" t="s">
        <v>144</v>
      </c>
      <c r="I434" s="102">
        <v>2113</v>
      </c>
      <c r="J434">
        <f t="shared" si="14"/>
        <v>2113</v>
      </c>
    </row>
    <row r="435" spans="1:10">
      <c r="A435" t="s">
        <v>160</v>
      </c>
      <c r="B435" t="s">
        <v>142</v>
      </c>
      <c r="C435" t="s">
        <v>149</v>
      </c>
      <c r="D435" t="s">
        <v>143</v>
      </c>
      <c r="E435" s="99">
        <v>36</v>
      </c>
      <c r="F435" t="s">
        <v>38</v>
      </c>
      <c r="G435" s="103" t="s">
        <v>185</v>
      </c>
      <c r="H435" t="s">
        <v>144</v>
      </c>
      <c r="I435" s="102">
        <v>6164</v>
      </c>
      <c r="J435">
        <f t="shared" si="14"/>
        <v>6164</v>
      </c>
    </row>
    <row r="436" spans="1:10">
      <c r="A436" t="s">
        <v>160</v>
      </c>
      <c r="B436" t="s">
        <v>142</v>
      </c>
      <c r="C436" t="s">
        <v>149</v>
      </c>
      <c r="D436" t="s">
        <v>143</v>
      </c>
      <c r="E436" s="99">
        <v>37</v>
      </c>
      <c r="F436" t="s">
        <v>39</v>
      </c>
      <c r="G436" s="103" t="s">
        <v>185</v>
      </c>
      <c r="H436" t="s">
        <v>144</v>
      </c>
      <c r="I436" s="102">
        <v>1199</v>
      </c>
      <c r="J436">
        <f t="shared" si="14"/>
        <v>1199</v>
      </c>
    </row>
    <row r="437" spans="1:10">
      <c r="A437" t="s">
        <v>160</v>
      </c>
      <c r="B437" t="s">
        <v>142</v>
      </c>
      <c r="C437" t="s">
        <v>149</v>
      </c>
      <c r="D437" t="s">
        <v>143</v>
      </c>
      <c r="E437" s="99">
        <v>38</v>
      </c>
      <c r="F437" t="s">
        <v>40</v>
      </c>
      <c r="G437" s="103" t="s">
        <v>185</v>
      </c>
      <c r="H437" t="s">
        <v>144</v>
      </c>
      <c r="I437" s="102">
        <v>1943</v>
      </c>
      <c r="J437">
        <f t="shared" si="14"/>
        <v>1943</v>
      </c>
    </row>
    <row r="438" spans="1:10">
      <c r="A438" t="s">
        <v>160</v>
      </c>
      <c r="B438" t="s">
        <v>142</v>
      </c>
      <c r="C438" t="s">
        <v>149</v>
      </c>
      <c r="D438" t="s">
        <v>143</v>
      </c>
      <c r="E438" s="99">
        <v>39</v>
      </c>
      <c r="F438" t="s">
        <v>41</v>
      </c>
      <c r="G438" s="103" t="s">
        <v>185</v>
      </c>
      <c r="H438" t="s">
        <v>144</v>
      </c>
      <c r="I438" s="102">
        <v>3792</v>
      </c>
      <c r="J438">
        <f t="shared" si="14"/>
        <v>3792</v>
      </c>
    </row>
    <row r="439" spans="1:10">
      <c r="A439" t="s">
        <v>160</v>
      </c>
      <c r="B439" t="s">
        <v>142</v>
      </c>
      <c r="C439" t="s">
        <v>149</v>
      </c>
      <c r="D439" t="s">
        <v>143</v>
      </c>
      <c r="E439" s="99">
        <v>40</v>
      </c>
      <c r="F439" t="s">
        <v>42</v>
      </c>
      <c r="G439" s="103" t="s">
        <v>185</v>
      </c>
      <c r="H439" t="s">
        <v>144</v>
      </c>
      <c r="I439" s="102">
        <v>590</v>
      </c>
      <c r="J439">
        <f t="shared" si="14"/>
        <v>590</v>
      </c>
    </row>
    <row r="440" spans="1:10">
      <c r="A440" t="s">
        <v>160</v>
      </c>
      <c r="B440" t="s">
        <v>142</v>
      </c>
      <c r="C440" t="s">
        <v>149</v>
      </c>
      <c r="D440" t="s">
        <v>143</v>
      </c>
      <c r="E440" s="99">
        <v>41</v>
      </c>
      <c r="F440" t="s">
        <v>43</v>
      </c>
      <c r="G440" s="103" t="s">
        <v>185</v>
      </c>
      <c r="H440" t="s">
        <v>144</v>
      </c>
      <c r="I440" s="102">
        <v>2145</v>
      </c>
      <c r="J440">
        <f t="shared" si="14"/>
        <v>2145</v>
      </c>
    </row>
    <row r="441" spans="1:10">
      <c r="A441" t="s">
        <v>160</v>
      </c>
      <c r="B441" t="s">
        <v>142</v>
      </c>
      <c r="C441" t="s">
        <v>149</v>
      </c>
      <c r="D441" t="s">
        <v>143</v>
      </c>
      <c r="E441" s="99">
        <v>42</v>
      </c>
      <c r="F441" t="s">
        <v>44</v>
      </c>
      <c r="G441" s="103" t="s">
        <v>185</v>
      </c>
      <c r="H441" t="s">
        <v>144</v>
      </c>
      <c r="I441" s="102">
        <v>1322</v>
      </c>
      <c r="J441">
        <f t="shared" si="14"/>
        <v>1322</v>
      </c>
    </row>
    <row r="442" spans="1:10">
      <c r="A442" t="s">
        <v>160</v>
      </c>
      <c r="B442" t="s">
        <v>142</v>
      </c>
      <c r="C442" t="s">
        <v>149</v>
      </c>
      <c r="D442" t="s">
        <v>143</v>
      </c>
      <c r="E442" s="99">
        <v>43</v>
      </c>
      <c r="F442" t="s">
        <v>45</v>
      </c>
      <c r="G442" s="103" t="s">
        <v>185</v>
      </c>
      <c r="H442" t="s">
        <v>144</v>
      </c>
      <c r="I442" s="102">
        <v>2654</v>
      </c>
      <c r="J442">
        <f t="shared" si="14"/>
        <v>2654</v>
      </c>
    </row>
    <row r="443" spans="1:10">
      <c r="A443" t="s">
        <v>160</v>
      </c>
      <c r="B443" t="s">
        <v>142</v>
      </c>
      <c r="C443" t="s">
        <v>149</v>
      </c>
      <c r="D443" t="s">
        <v>143</v>
      </c>
      <c r="E443" s="99">
        <v>44</v>
      </c>
      <c r="F443" t="s">
        <v>46</v>
      </c>
      <c r="G443" s="103" t="s">
        <v>185</v>
      </c>
      <c r="H443" t="s">
        <v>144</v>
      </c>
      <c r="I443" s="102">
        <v>1375</v>
      </c>
      <c r="J443">
        <f t="shared" si="14"/>
        <v>1375</v>
      </c>
    </row>
    <row r="444" spans="1:10">
      <c r="A444" t="s">
        <v>160</v>
      </c>
      <c r="B444" t="s">
        <v>142</v>
      </c>
      <c r="C444" t="s">
        <v>149</v>
      </c>
      <c r="D444" t="s">
        <v>143</v>
      </c>
      <c r="E444" s="99">
        <v>45</v>
      </c>
      <c r="F444" t="s">
        <v>47</v>
      </c>
      <c r="G444" s="103" t="s">
        <v>185</v>
      </c>
      <c r="H444" t="s">
        <v>144</v>
      </c>
      <c r="I444" s="102">
        <v>559</v>
      </c>
      <c r="J444">
        <f t="shared" si="14"/>
        <v>559</v>
      </c>
    </row>
    <row r="445" spans="1:10">
      <c r="A445" t="s">
        <v>160</v>
      </c>
      <c r="B445" t="s">
        <v>142</v>
      </c>
      <c r="C445" t="s">
        <v>149</v>
      </c>
      <c r="D445" t="s">
        <v>143</v>
      </c>
      <c r="E445" s="99">
        <v>46</v>
      </c>
      <c r="F445" t="s">
        <v>48</v>
      </c>
      <c r="G445" s="103" t="s">
        <v>185</v>
      </c>
      <c r="H445" t="s">
        <v>144</v>
      </c>
      <c r="I445" s="102">
        <v>250</v>
      </c>
      <c r="J445">
        <f t="shared" si="14"/>
        <v>250</v>
      </c>
    </row>
    <row r="446" spans="1:10">
      <c r="A446" t="s">
        <v>160</v>
      </c>
      <c r="B446" t="s">
        <v>142</v>
      </c>
      <c r="C446" t="s">
        <v>149</v>
      </c>
      <c r="D446" t="s">
        <v>143</v>
      </c>
      <c r="E446" s="99">
        <v>47</v>
      </c>
      <c r="F446" t="s">
        <v>189</v>
      </c>
      <c r="G446" s="103" t="s">
        <v>185</v>
      </c>
      <c r="H446" t="s">
        <v>144</v>
      </c>
      <c r="I446" s="102">
        <v>258</v>
      </c>
      <c r="J446">
        <f t="shared" si="14"/>
        <v>258</v>
      </c>
    </row>
    <row r="447" spans="1:10">
      <c r="A447" t="s">
        <v>160</v>
      </c>
      <c r="B447" t="s">
        <v>142</v>
      </c>
      <c r="C447" t="s">
        <v>149</v>
      </c>
      <c r="D447" t="s">
        <v>143</v>
      </c>
      <c r="E447" s="99">
        <v>48</v>
      </c>
      <c r="F447" t="s">
        <v>202</v>
      </c>
      <c r="G447" s="103" t="s">
        <v>185</v>
      </c>
      <c r="H447" t="s">
        <v>144</v>
      </c>
      <c r="I447" s="102">
        <v>340</v>
      </c>
      <c r="J447">
        <f t="shared" si="14"/>
        <v>340</v>
      </c>
    </row>
    <row r="448" spans="1:10">
      <c r="A448" t="s">
        <v>160</v>
      </c>
      <c r="B448" t="s">
        <v>142</v>
      </c>
      <c r="C448" t="s">
        <v>149</v>
      </c>
      <c r="D448" t="s">
        <v>143</v>
      </c>
      <c r="E448" s="99">
        <v>49</v>
      </c>
      <c r="F448" t="s">
        <v>51</v>
      </c>
      <c r="G448" s="103" t="s">
        <v>185</v>
      </c>
      <c r="H448" t="s">
        <v>144</v>
      </c>
      <c r="I448" s="102">
        <v>17</v>
      </c>
      <c r="J448">
        <f t="shared" si="14"/>
        <v>17</v>
      </c>
    </row>
    <row r="449" spans="1:10">
      <c r="A449" t="s">
        <v>160</v>
      </c>
      <c r="B449" t="s">
        <v>142</v>
      </c>
      <c r="C449" t="s">
        <v>149</v>
      </c>
      <c r="D449" t="s">
        <v>143</v>
      </c>
      <c r="E449" s="99">
        <v>50</v>
      </c>
      <c r="F449" t="s">
        <v>52</v>
      </c>
      <c r="G449" s="103" t="s">
        <v>185</v>
      </c>
      <c r="H449" t="s">
        <v>144</v>
      </c>
      <c r="I449" s="102">
        <v>45</v>
      </c>
      <c r="J449">
        <f t="shared" si="14"/>
        <v>45</v>
      </c>
    </row>
    <row r="450" spans="1:10">
      <c r="A450" t="s">
        <v>160</v>
      </c>
      <c r="B450" t="s">
        <v>142</v>
      </c>
      <c r="C450" t="s">
        <v>149</v>
      </c>
      <c r="D450" t="s">
        <v>143</v>
      </c>
      <c r="E450" s="99">
        <v>51</v>
      </c>
      <c r="F450" t="s">
        <v>53</v>
      </c>
      <c r="G450" s="103" t="s">
        <v>185</v>
      </c>
      <c r="H450" t="s">
        <v>144</v>
      </c>
      <c r="I450" s="102">
        <v>111</v>
      </c>
      <c r="J450">
        <f t="shared" si="14"/>
        <v>111</v>
      </c>
    </row>
    <row r="451" spans="1:10">
      <c r="A451" t="s">
        <v>160</v>
      </c>
      <c r="B451" t="s">
        <v>142</v>
      </c>
      <c r="C451" t="s">
        <v>149</v>
      </c>
      <c r="D451" t="s">
        <v>143</v>
      </c>
      <c r="E451" s="99">
        <v>52</v>
      </c>
      <c r="F451" t="s">
        <v>54</v>
      </c>
      <c r="G451" s="103" t="s">
        <v>185</v>
      </c>
      <c r="H451" t="s">
        <v>144</v>
      </c>
      <c r="I451" s="102">
        <v>128</v>
      </c>
      <c r="J451">
        <f t="shared" si="14"/>
        <v>128</v>
      </c>
    </row>
    <row r="452" spans="1:10">
      <c r="A452" t="s">
        <v>160</v>
      </c>
      <c r="B452" t="s">
        <v>142</v>
      </c>
      <c r="C452" t="s">
        <v>149</v>
      </c>
      <c r="D452" t="s">
        <v>143</v>
      </c>
      <c r="E452" s="99">
        <v>53</v>
      </c>
      <c r="F452" t="s">
        <v>55</v>
      </c>
      <c r="G452" s="103" t="s">
        <v>185</v>
      </c>
      <c r="H452" t="s">
        <v>144</v>
      </c>
      <c r="I452" s="102">
        <v>193</v>
      </c>
      <c r="J452">
        <f t="shared" si="14"/>
        <v>193</v>
      </c>
    </row>
    <row r="453" spans="1:10">
      <c r="A453" t="s">
        <v>160</v>
      </c>
      <c r="B453" t="s">
        <v>142</v>
      </c>
      <c r="C453" t="s">
        <v>149</v>
      </c>
      <c r="D453" t="s">
        <v>143</v>
      </c>
      <c r="E453" s="99">
        <v>54</v>
      </c>
      <c r="F453" t="s">
        <v>56</v>
      </c>
      <c r="G453" s="103" t="s">
        <v>185</v>
      </c>
      <c r="H453" t="s">
        <v>144</v>
      </c>
      <c r="I453" s="102">
        <v>141</v>
      </c>
      <c r="J453">
        <f t="shared" si="14"/>
        <v>141</v>
      </c>
    </row>
    <row r="454" spans="1:10">
      <c r="A454" t="s">
        <v>160</v>
      </c>
      <c r="B454" t="s">
        <v>142</v>
      </c>
      <c r="C454" t="s">
        <v>149</v>
      </c>
      <c r="D454" t="s">
        <v>143</v>
      </c>
      <c r="E454" s="99">
        <v>57</v>
      </c>
      <c r="F454" t="s">
        <v>57</v>
      </c>
      <c r="G454" s="103" t="s">
        <v>185</v>
      </c>
      <c r="H454" t="s">
        <v>144</v>
      </c>
      <c r="I454" s="102">
        <v>958</v>
      </c>
      <c r="J454">
        <f t="shared" ref="J454:J485" si="15">IF(I454="Msk",8,I454)</f>
        <v>958</v>
      </c>
    </row>
    <row r="455" spans="1:10">
      <c r="A455" t="s">
        <v>160</v>
      </c>
      <c r="B455" t="s">
        <v>142</v>
      </c>
      <c r="C455" t="s">
        <v>149</v>
      </c>
      <c r="D455" t="s">
        <v>143</v>
      </c>
      <c r="E455" s="99">
        <v>58</v>
      </c>
      <c r="F455" t="s">
        <v>58</v>
      </c>
      <c r="G455" s="103" t="s">
        <v>185</v>
      </c>
      <c r="H455" t="s">
        <v>144</v>
      </c>
      <c r="I455" s="102">
        <v>155</v>
      </c>
      <c r="J455">
        <f t="shared" si="15"/>
        <v>155</v>
      </c>
    </row>
    <row r="456" spans="1:10">
      <c r="A456" t="s">
        <v>160</v>
      </c>
      <c r="B456" t="s">
        <v>142</v>
      </c>
      <c r="C456" t="s">
        <v>149</v>
      </c>
      <c r="D456" t="s">
        <v>143</v>
      </c>
      <c r="E456" s="99">
        <v>59</v>
      </c>
      <c r="F456" t="s">
        <v>59</v>
      </c>
      <c r="G456" s="103" t="s">
        <v>185</v>
      </c>
      <c r="H456" t="s">
        <v>144</v>
      </c>
      <c r="I456" s="102">
        <v>284</v>
      </c>
      <c r="J456">
        <f t="shared" si="15"/>
        <v>284</v>
      </c>
    </row>
    <row r="457" spans="1:10">
      <c r="A457" t="s">
        <v>160</v>
      </c>
      <c r="B457" t="s">
        <v>142</v>
      </c>
      <c r="C457" t="s">
        <v>149</v>
      </c>
      <c r="D457" t="s">
        <v>143</v>
      </c>
      <c r="E457" s="99">
        <v>60</v>
      </c>
      <c r="F457" t="s">
        <v>60</v>
      </c>
      <c r="G457" s="103" t="s">
        <v>185</v>
      </c>
      <c r="H457" t="s">
        <v>144</v>
      </c>
      <c r="I457" s="102">
        <v>432</v>
      </c>
      <c r="J457">
        <f t="shared" si="15"/>
        <v>432</v>
      </c>
    </row>
    <row r="458" spans="1:10">
      <c r="A458" t="s">
        <v>160</v>
      </c>
      <c r="B458" t="s">
        <v>142</v>
      </c>
      <c r="C458" t="s">
        <v>149</v>
      </c>
      <c r="D458" t="s">
        <v>143</v>
      </c>
      <c r="E458" s="99">
        <v>61</v>
      </c>
      <c r="F458" t="s">
        <v>61</v>
      </c>
      <c r="G458" s="103" t="s">
        <v>185</v>
      </c>
      <c r="H458" t="s">
        <v>144</v>
      </c>
      <c r="I458" s="102">
        <v>1579</v>
      </c>
      <c r="J458">
        <f t="shared" si="15"/>
        <v>1579</v>
      </c>
    </row>
    <row r="459" spans="1:10">
      <c r="A459" t="s">
        <v>160</v>
      </c>
      <c r="B459" t="s">
        <v>142</v>
      </c>
      <c r="C459" t="s">
        <v>149</v>
      </c>
      <c r="D459" t="s">
        <v>143</v>
      </c>
      <c r="E459" s="99">
        <v>62</v>
      </c>
      <c r="F459" t="s">
        <v>62</v>
      </c>
      <c r="G459" s="103" t="s">
        <v>185</v>
      </c>
      <c r="H459" t="s">
        <v>144</v>
      </c>
      <c r="I459" s="102">
        <v>1043</v>
      </c>
      <c r="J459">
        <f t="shared" si="15"/>
        <v>1043</v>
      </c>
    </row>
    <row r="460" spans="1:10">
      <c r="A460" t="s">
        <v>160</v>
      </c>
      <c r="B460" t="s">
        <v>142</v>
      </c>
      <c r="C460" t="s">
        <v>149</v>
      </c>
      <c r="D460" t="s">
        <v>143</v>
      </c>
      <c r="E460" s="99">
        <v>63</v>
      </c>
      <c r="F460" t="s">
        <v>63</v>
      </c>
      <c r="G460" s="103" t="s">
        <v>185</v>
      </c>
      <c r="H460" t="s">
        <v>144</v>
      </c>
      <c r="I460" s="102">
        <v>590</v>
      </c>
      <c r="J460">
        <f t="shared" si="15"/>
        <v>590</v>
      </c>
    </row>
    <row r="461" spans="1:10">
      <c r="A461" t="s">
        <v>160</v>
      </c>
      <c r="B461" t="s">
        <v>142</v>
      </c>
      <c r="C461" t="s">
        <v>149</v>
      </c>
      <c r="D461" t="s">
        <v>143</v>
      </c>
      <c r="E461" s="99">
        <v>64</v>
      </c>
      <c r="F461" t="s">
        <v>64</v>
      </c>
      <c r="G461" s="103" t="s">
        <v>185</v>
      </c>
      <c r="H461" t="s">
        <v>144</v>
      </c>
      <c r="I461" s="102">
        <v>103</v>
      </c>
      <c r="J461">
        <f t="shared" si="15"/>
        <v>103</v>
      </c>
    </row>
    <row r="462" spans="1:10">
      <c r="A462" t="s">
        <v>160</v>
      </c>
      <c r="B462" t="s">
        <v>142</v>
      </c>
      <c r="C462" t="s">
        <v>149</v>
      </c>
      <c r="D462" t="s">
        <v>143</v>
      </c>
      <c r="E462" s="99">
        <v>67</v>
      </c>
      <c r="F462" t="s">
        <v>65</v>
      </c>
      <c r="G462" s="103" t="s">
        <v>185</v>
      </c>
      <c r="H462" t="s">
        <v>144</v>
      </c>
      <c r="I462" s="102">
        <v>449</v>
      </c>
      <c r="J462">
        <f t="shared" si="15"/>
        <v>449</v>
      </c>
    </row>
    <row r="463" spans="1:10">
      <c r="A463" t="s">
        <v>160</v>
      </c>
      <c r="B463" t="s">
        <v>142</v>
      </c>
      <c r="C463" t="s">
        <v>149</v>
      </c>
      <c r="D463" t="s">
        <v>143</v>
      </c>
      <c r="E463" s="99">
        <v>68</v>
      </c>
      <c r="F463" t="s">
        <v>66</v>
      </c>
      <c r="G463" s="103" t="s">
        <v>185</v>
      </c>
      <c r="H463" t="s">
        <v>144</v>
      </c>
      <c r="I463" s="102">
        <v>1211</v>
      </c>
      <c r="J463">
        <f t="shared" si="15"/>
        <v>1211</v>
      </c>
    </row>
    <row r="464" spans="1:10">
      <c r="A464" t="s">
        <v>160</v>
      </c>
      <c r="B464" t="s">
        <v>142</v>
      </c>
      <c r="C464" t="s">
        <v>149</v>
      </c>
      <c r="D464" t="s">
        <v>143</v>
      </c>
      <c r="E464" s="99">
        <v>69</v>
      </c>
      <c r="F464" t="s">
        <v>67</v>
      </c>
      <c r="G464" s="103" t="s">
        <v>185</v>
      </c>
      <c r="H464" t="s">
        <v>144</v>
      </c>
      <c r="I464" s="102">
        <v>329</v>
      </c>
      <c r="J464">
        <f t="shared" si="15"/>
        <v>329</v>
      </c>
    </row>
    <row r="465" spans="1:10">
      <c r="A465" t="s">
        <v>160</v>
      </c>
      <c r="B465" t="s">
        <v>142</v>
      </c>
      <c r="C465" t="s">
        <v>149</v>
      </c>
      <c r="D465" t="s">
        <v>143</v>
      </c>
      <c r="E465" s="99">
        <v>70</v>
      </c>
      <c r="F465" t="s">
        <v>151</v>
      </c>
      <c r="G465" s="103" t="s">
        <v>185</v>
      </c>
      <c r="H465" t="s">
        <v>144</v>
      </c>
      <c r="I465" s="102">
        <v>289</v>
      </c>
      <c r="J465">
        <f t="shared" si="15"/>
        <v>289</v>
      </c>
    </row>
    <row r="466" spans="1:10">
      <c r="A466" t="s">
        <v>160</v>
      </c>
      <c r="B466" t="s">
        <v>142</v>
      </c>
      <c r="C466" t="s">
        <v>149</v>
      </c>
      <c r="D466" t="s">
        <v>143</v>
      </c>
      <c r="E466" s="99">
        <v>71</v>
      </c>
      <c r="F466" t="s">
        <v>69</v>
      </c>
      <c r="G466" s="103" t="s">
        <v>185</v>
      </c>
      <c r="H466" t="s">
        <v>144</v>
      </c>
      <c r="I466" s="102">
        <v>825</v>
      </c>
      <c r="J466">
        <f t="shared" si="15"/>
        <v>825</v>
      </c>
    </row>
    <row r="467" spans="1:10">
      <c r="A467" t="s">
        <v>160</v>
      </c>
      <c r="B467" t="s">
        <v>142</v>
      </c>
      <c r="C467" t="s">
        <v>149</v>
      </c>
      <c r="D467" t="s">
        <v>143</v>
      </c>
      <c r="E467" s="99">
        <v>72</v>
      </c>
      <c r="F467" t="s">
        <v>70</v>
      </c>
      <c r="G467" s="103" t="s">
        <v>185</v>
      </c>
      <c r="H467" t="s">
        <v>144</v>
      </c>
      <c r="I467" s="102">
        <v>453</v>
      </c>
      <c r="J467">
        <f t="shared" si="15"/>
        <v>453</v>
      </c>
    </row>
    <row r="468" spans="1:10">
      <c r="A468" t="s">
        <v>160</v>
      </c>
      <c r="B468" t="s">
        <v>142</v>
      </c>
      <c r="C468" t="s">
        <v>149</v>
      </c>
      <c r="D468" t="s">
        <v>143</v>
      </c>
      <c r="E468" s="99">
        <v>73</v>
      </c>
      <c r="F468" t="s">
        <v>190</v>
      </c>
      <c r="G468" s="103" t="s">
        <v>185</v>
      </c>
      <c r="H468" t="s">
        <v>144</v>
      </c>
      <c r="I468" s="102">
        <v>1235</v>
      </c>
      <c r="J468">
        <f t="shared" si="15"/>
        <v>1235</v>
      </c>
    </row>
    <row r="469" spans="1:10">
      <c r="A469" t="s">
        <v>160</v>
      </c>
      <c r="B469" t="s">
        <v>142</v>
      </c>
      <c r="C469" t="s">
        <v>149</v>
      </c>
      <c r="D469" t="s">
        <v>143</v>
      </c>
      <c r="E469" s="99">
        <v>74</v>
      </c>
      <c r="F469" t="s">
        <v>72</v>
      </c>
      <c r="G469" s="103" t="s">
        <v>185</v>
      </c>
      <c r="H469" t="s">
        <v>144</v>
      </c>
      <c r="I469" s="102">
        <v>77</v>
      </c>
      <c r="J469">
        <f t="shared" si="15"/>
        <v>77</v>
      </c>
    </row>
    <row r="470" spans="1:10">
      <c r="A470" t="s">
        <v>160</v>
      </c>
      <c r="B470" t="s">
        <v>142</v>
      </c>
      <c r="C470" t="s">
        <v>149</v>
      </c>
      <c r="D470" t="s">
        <v>143</v>
      </c>
      <c r="E470" s="99">
        <v>75</v>
      </c>
      <c r="F470" t="s">
        <v>73</v>
      </c>
      <c r="G470" s="103" t="s">
        <v>185</v>
      </c>
      <c r="H470" t="s">
        <v>144</v>
      </c>
      <c r="I470" s="102">
        <v>505</v>
      </c>
      <c r="J470">
        <f t="shared" si="15"/>
        <v>505</v>
      </c>
    </row>
    <row r="471" spans="1:10">
      <c r="A471" t="s">
        <v>160</v>
      </c>
      <c r="B471" t="s">
        <v>142</v>
      </c>
      <c r="C471" t="s">
        <v>149</v>
      </c>
      <c r="D471" t="s">
        <v>143</v>
      </c>
      <c r="E471" s="99">
        <v>78</v>
      </c>
      <c r="F471" t="s">
        <v>74</v>
      </c>
      <c r="G471" s="103" t="s">
        <v>185</v>
      </c>
      <c r="H471" t="s">
        <v>144</v>
      </c>
      <c r="I471" s="102">
        <v>137</v>
      </c>
      <c r="J471">
        <f t="shared" si="15"/>
        <v>137</v>
      </c>
    </row>
    <row r="472" spans="1:10">
      <c r="A472" t="s">
        <v>160</v>
      </c>
      <c r="B472" t="s">
        <v>142</v>
      </c>
      <c r="C472" t="s">
        <v>149</v>
      </c>
      <c r="D472" t="s">
        <v>143</v>
      </c>
      <c r="E472" s="99">
        <v>79</v>
      </c>
      <c r="F472" t="s">
        <v>75</v>
      </c>
      <c r="G472" s="103" t="s">
        <v>185</v>
      </c>
      <c r="H472" t="s">
        <v>144</v>
      </c>
      <c r="I472" s="102">
        <v>660</v>
      </c>
      <c r="J472">
        <f t="shared" si="15"/>
        <v>660</v>
      </c>
    </row>
    <row r="473" spans="1:10">
      <c r="A473" t="s">
        <v>160</v>
      </c>
      <c r="B473" t="s">
        <v>142</v>
      </c>
      <c r="C473" t="s">
        <v>149</v>
      </c>
      <c r="D473" t="s">
        <v>143</v>
      </c>
      <c r="E473" s="99">
        <v>81</v>
      </c>
      <c r="F473" t="s">
        <v>76</v>
      </c>
      <c r="G473" s="103" t="s">
        <v>185</v>
      </c>
      <c r="H473" t="s">
        <v>144</v>
      </c>
      <c r="I473" s="102">
        <v>53</v>
      </c>
      <c r="J473">
        <f t="shared" si="15"/>
        <v>53</v>
      </c>
    </row>
    <row r="474" spans="1:10">
      <c r="A474" t="s">
        <v>160</v>
      </c>
      <c r="B474" t="s">
        <v>142</v>
      </c>
      <c r="C474" t="s">
        <v>149</v>
      </c>
      <c r="D474" t="s">
        <v>143</v>
      </c>
      <c r="E474" s="99">
        <v>82</v>
      </c>
      <c r="F474" t="s">
        <v>77</v>
      </c>
      <c r="G474" s="103" t="s">
        <v>185</v>
      </c>
      <c r="H474" t="s">
        <v>144</v>
      </c>
      <c r="I474" s="102">
        <v>326</v>
      </c>
      <c r="J474">
        <f t="shared" si="15"/>
        <v>326</v>
      </c>
    </row>
    <row r="475" spans="1:10">
      <c r="A475" t="s">
        <v>160</v>
      </c>
      <c r="B475" t="s">
        <v>142</v>
      </c>
      <c r="C475" t="s">
        <v>149</v>
      </c>
      <c r="D475" t="s">
        <v>143</v>
      </c>
      <c r="E475" s="99">
        <v>83</v>
      </c>
      <c r="F475" t="s">
        <v>78</v>
      </c>
      <c r="G475" s="103" t="s">
        <v>185</v>
      </c>
      <c r="H475" t="s">
        <v>144</v>
      </c>
      <c r="I475" s="102">
        <v>501</v>
      </c>
      <c r="J475">
        <f t="shared" si="15"/>
        <v>501</v>
      </c>
    </row>
    <row r="476" spans="1:10">
      <c r="A476" t="s">
        <v>160</v>
      </c>
      <c r="B476" t="s">
        <v>142</v>
      </c>
      <c r="C476" t="s">
        <v>149</v>
      </c>
      <c r="D476" t="s">
        <v>143</v>
      </c>
      <c r="E476" s="99">
        <v>84</v>
      </c>
      <c r="F476" t="s">
        <v>79</v>
      </c>
      <c r="G476" s="103" t="s">
        <v>185</v>
      </c>
      <c r="H476" t="s">
        <v>144</v>
      </c>
      <c r="I476" s="102">
        <v>20</v>
      </c>
      <c r="J476">
        <f t="shared" si="15"/>
        <v>20</v>
      </c>
    </row>
    <row r="477" spans="1:10">
      <c r="A477" t="s">
        <v>160</v>
      </c>
      <c r="B477" t="s">
        <v>142</v>
      </c>
      <c r="C477" t="s">
        <v>149</v>
      </c>
      <c r="D477" t="s">
        <v>143</v>
      </c>
      <c r="E477" s="99">
        <v>85</v>
      </c>
      <c r="F477" t="s">
        <v>80</v>
      </c>
      <c r="G477" s="103" t="s">
        <v>185</v>
      </c>
      <c r="H477" t="s">
        <v>144</v>
      </c>
      <c r="I477" s="102">
        <v>70</v>
      </c>
      <c r="J477">
        <f t="shared" si="15"/>
        <v>70</v>
      </c>
    </row>
    <row r="478" spans="1:10">
      <c r="A478" t="s">
        <v>160</v>
      </c>
      <c r="B478" t="s">
        <v>142</v>
      </c>
      <c r="C478" t="s">
        <v>149</v>
      </c>
      <c r="D478" t="s">
        <v>143</v>
      </c>
      <c r="E478" s="99">
        <v>87</v>
      </c>
      <c r="F478" t="s">
        <v>81</v>
      </c>
      <c r="G478" s="103" t="s">
        <v>185</v>
      </c>
      <c r="H478" t="s">
        <v>144</v>
      </c>
      <c r="I478" s="102">
        <v>13</v>
      </c>
      <c r="J478">
        <f t="shared" si="15"/>
        <v>13</v>
      </c>
    </row>
    <row r="479" spans="1:10">
      <c r="A479" t="s">
        <v>160</v>
      </c>
      <c r="B479" t="s">
        <v>142</v>
      </c>
      <c r="C479" t="s">
        <v>149</v>
      </c>
      <c r="D479" t="s">
        <v>143</v>
      </c>
      <c r="E479" s="99">
        <v>91</v>
      </c>
      <c r="F479" t="s">
        <v>82</v>
      </c>
      <c r="G479" s="103" t="s">
        <v>185</v>
      </c>
      <c r="H479" t="s">
        <v>144</v>
      </c>
      <c r="I479" s="102">
        <v>265</v>
      </c>
    </row>
    <row r="480" spans="1:10">
      <c r="A480" t="s">
        <v>160</v>
      </c>
      <c r="B480" t="s">
        <v>142</v>
      </c>
      <c r="C480" t="s">
        <v>149</v>
      </c>
      <c r="D480" t="s">
        <v>143</v>
      </c>
      <c r="E480" s="99">
        <v>92</v>
      </c>
      <c r="F480" t="s">
        <v>83</v>
      </c>
      <c r="G480" s="103" t="s">
        <v>185</v>
      </c>
      <c r="H480" t="s">
        <v>144</v>
      </c>
      <c r="I480" s="102">
        <v>24</v>
      </c>
    </row>
    <row r="481" spans="1:10">
      <c r="A481" t="s">
        <v>160</v>
      </c>
      <c r="B481" t="s">
        <v>142</v>
      </c>
      <c r="C481" t="s">
        <v>149</v>
      </c>
      <c r="D481" t="s">
        <v>143</v>
      </c>
      <c r="E481" s="99">
        <v>93</v>
      </c>
      <c r="F481" t="s">
        <v>84</v>
      </c>
      <c r="G481" s="103" t="s">
        <v>185</v>
      </c>
      <c r="H481" t="s">
        <v>144</v>
      </c>
      <c r="I481" s="102">
        <v>475</v>
      </c>
    </row>
    <row r="482" spans="1:10">
      <c r="A482" t="s">
        <v>160</v>
      </c>
      <c r="B482" t="s">
        <v>142</v>
      </c>
      <c r="C482" t="s">
        <v>149</v>
      </c>
      <c r="D482" t="s">
        <v>143</v>
      </c>
      <c r="E482" s="99">
        <v>5</v>
      </c>
      <c r="F482" t="s">
        <v>25</v>
      </c>
      <c r="G482" s="103" t="s">
        <v>186</v>
      </c>
      <c r="H482" t="s">
        <v>145</v>
      </c>
      <c r="I482" s="102">
        <v>452</v>
      </c>
      <c r="J482">
        <f t="shared" ref="J482:J513" si="16">IF(I482="Msk",8,I482)</f>
        <v>452</v>
      </c>
    </row>
    <row r="483" spans="1:10">
      <c r="A483" t="s">
        <v>160</v>
      </c>
      <c r="B483" t="s">
        <v>142</v>
      </c>
      <c r="C483" t="s">
        <v>149</v>
      </c>
      <c r="D483" t="s">
        <v>143</v>
      </c>
      <c r="E483" s="99">
        <v>6</v>
      </c>
      <c r="F483" t="s">
        <v>26</v>
      </c>
      <c r="G483" s="103" t="s">
        <v>186</v>
      </c>
      <c r="H483" t="s">
        <v>145</v>
      </c>
      <c r="I483" s="102">
        <v>287</v>
      </c>
      <c r="J483">
        <f t="shared" si="16"/>
        <v>287</v>
      </c>
    </row>
    <row r="484" spans="1:10">
      <c r="A484" t="s">
        <v>160</v>
      </c>
      <c r="B484" t="s">
        <v>142</v>
      </c>
      <c r="C484" t="s">
        <v>149</v>
      </c>
      <c r="D484" t="s">
        <v>143</v>
      </c>
      <c r="E484" s="99">
        <v>8</v>
      </c>
      <c r="F484" t="s">
        <v>27</v>
      </c>
      <c r="G484" s="103" t="s">
        <v>186</v>
      </c>
      <c r="H484" t="s">
        <v>145</v>
      </c>
      <c r="I484" s="102">
        <v>381</v>
      </c>
      <c r="J484">
        <f t="shared" si="16"/>
        <v>381</v>
      </c>
    </row>
    <row r="485" spans="1:10">
      <c r="A485" t="s">
        <v>160</v>
      </c>
      <c r="B485" t="s">
        <v>142</v>
      </c>
      <c r="C485" t="s">
        <v>149</v>
      </c>
      <c r="D485" t="s">
        <v>143</v>
      </c>
      <c r="E485" s="99">
        <v>10</v>
      </c>
      <c r="F485" t="s">
        <v>28</v>
      </c>
      <c r="G485" s="103" t="s">
        <v>186</v>
      </c>
      <c r="H485" t="s">
        <v>145</v>
      </c>
      <c r="I485" s="102">
        <v>47</v>
      </c>
      <c r="J485">
        <f t="shared" si="16"/>
        <v>47</v>
      </c>
    </row>
    <row r="486" spans="1:10">
      <c r="A486" t="s">
        <v>160</v>
      </c>
      <c r="B486" t="s">
        <v>142</v>
      </c>
      <c r="C486" t="s">
        <v>149</v>
      </c>
      <c r="D486" t="s">
        <v>143</v>
      </c>
      <c r="E486" s="99">
        <v>19</v>
      </c>
      <c r="F486" t="s">
        <v>29</v>
      </c>
      <c r="G486" s="103" t="s">
        <v>186</v>
      </c>
      <c r="H486" t="s">
        <v>145</v>
      </c>
      <c r="I486" s="102">
        <v>101</v>
      </c>
      <c r="J486">
        <f t="shared" si="16"/>
        <v>101</v>
      </c>
    </row>
    <row r="487" spans="1:10">
      <c r="A487" t="s">
        <v>160</v>
      </c>
      <c r="B487" t="s">
        <v>142</v>
      </c>
      <c r="C487" t="s">
        <v>149</v>
      </c>
      <c r="D487" t="s">
        <v>143</v>
      </c>
      <c r="E487" s="99">
        <v>20</v>
      </c>
      <c r="F487" t="s">
        <v>30</v>
      </c>
      <c r="G487" s="103" t="s">
        <v>186</v>
      </c>
      <c r="H487" t="s">
        <v>145</v>
      </c>
      <c r="I487" s="102">
        <v>399</v>
      </c>
      <c r="J487">
        <f t="shared" si="16"/>
        <v>399</v>
      </c>
    </row>
    <row r="488" spans="1:10">
      <c r="A488" t="s">
        <v>160</v>
      </c>
      <c r="B488" t="s">
        <v>142</v>
      </c>
      <c r="C488" t="s">
        <v>149</v>
      </c>
      <c r="D488" t="s">
        <v>143</v>
      </c>
      <c r="E488" s="99">
        <v>22</v>
      </c>
      <c r="F488" t="s">
        <v>31</v>
      </c>
      <c r="G488" s="103" t="s">
        <v>186</v>
      </c>
      <c r="H488" t="s">
        <v>145</v>
      </c>
      <c r="I488" s="102">
        <v>761</v>
      </c>
      <c r="J488">
        <f t="shared" si="16"/>
        <v>761</v>
      </c>
    </row>
    <row r="489" spans="1:10">
      <c r="A489" t="s">
        <v>160</v>
      </c>
      <c r="B489" t="s">
        <v>142</v>
      </c>
      <c r="C489" t="s">
        <v>149</v>
      </c>
      <c r="D489" t="s">
        <v>143</v>
      </c>
      <c r="E489" s="99">
        <v>23</v>
      </c>
      <c r="F489" t="s">
        <v>32</v>
      </c>
      <c r="G489" s="103" t="s">
        <v>186</v>
      </c>
      <c r="H489" t="s">
        <v>145</v>
      </c>
      <c r="I489" s="102">
        <v>1999</v>
      </c>
      <c r="J489">
        <f t="shared" si="16"/>
        <v>1999</v>
      </c>
    </row>
    <row r="490" spans="1:10">
      <c r="A490" t="s">
        <v>160</v>
      </c>
      <c r="B490" t="s">
        <v>142</v>
      </c>
      <c r="C490" t="s">
        <v>149</v>
      </c>
      <c r="D490" t="s">
        <v>143</v>
      </c>
      <c r="E490" s="99">
        <v>27</v>
      </c>
      <c r="F490" t="s">
        <v>33</v>
      </c>
      <c r="G490" s="103" t="s">
        <v>186</v>
      </c>
      <c r="H490" t="s">
        <v>145</v>
      </c>
      <c r="I490" s="102">
        <v>400</v>
      </c>
      <c r="J490">
        <f t="shared" si="16"/>
        <v>400</v>
      </c>
    </row>
    <row r="491" spans="1:10">
      <c r="A491" t="s">
        <v>160</v>
      </c>
      <c r="B491" t="s">
        <v>142</v>
      </c>
      <c r="C491" t="s">
        <v>149</v>
      </c>
      <c r="D491" t="s">
        <v>143</v>
      </c>
      <c r="E491" s="99">
        <v>28</v>
      </c>
      <c r="F491" t="s">
        <v>34</v>
      </c>
      <c r="G491" s="103" t="s">
        <v>186</v>
      </c>
      <c r="H491" t="s">
        <v>145</v>
      </c>
      <c r="I491" s="102">
        <v>217</v>
      </c>
      <c r="J491">
        <f t="shared" si="16"/>
        <v>217</v>
      </c>
    </row>
    <row r="492" spans="1:10">
      <c r="A492" t="s">
        <v>160</v>
      </c>
      <c r="B492" t="s">
        <v>142</v>
      </c>
      <c r="C492" t="s">
        <v>149</v>
      </c>
      <c r="D492" t="s">
        <v>143</v>
      </c>
      <c r="E492" s="99">
        <v>33</v>
      </c>
      <c r="F492" t="s">
        <v>35</v>
      </c>
      <c r="G492" s="103" t="s">
        <v>186</v>
      </c>
      <c r="H492" t="s">
        <v>145</v>
      </c>
      <c r="I492" s="102">
        <v>1145</v>
      </c>
      <c r="J492">
        <f t="shared" si="16"/>
        <v>1145</v>
      </c>
    </row>
    <row r="493" spans="1:10">
      <c r="A493" t="s">
        <v>160</v>
      </c>
      <c r="B493" t="s">
        <v>142</v>
      </c>
      <c r="C493" t="s">
        <v>149</v>
      </c>
      <c r="D493" t="s">
        <v>143</v>
      </c>
      <c r="E493" s="99">
        <v>34</v>
      </c>
      <c r="F493" t="s">
        <v>36</v>
      </c>
      <c r="G493" s="103" t="s">
        <v>186</v>
      </c>
      <c r="H493" t="s">
        <v>145</v>
      </c>
      <c r="I493" s="102">
        <v>1566</v>
      </c>
      <c r="J493">
        <f t="shared" si="16"/>
        <v>1566</v>
      </c>
    </row>
    <row r="494" spans="1:10">
      <c r="A494" t="s">
        <v>160</v>
      </c>
      <c r="B494" t="s">
        <v>142</v>
      </c>
      <c r="C494" t="s">
        <v>149</v>
      </c>
      <c r="D494" t="s">
        <v>143</v>
      </c>
      <c r="E494" s="99">
        <v>35</v>
      </c>
      <c r="F494" t="s">
        <v>37</v>
      </c>
      <c r="G494" s="103" t="s">
        <v>186</v>
      </c>
      <c r="H494" t="s">
        <v>145</v>
      </c>
      <c r="I494" s="102">
        <v>2078</v>
      </c>
      <c r="J494">
        <f t="shared" si="16"/>
        <v>2078</v>
      </c>
    </row>
    <row r="495" spans="1:10">
      <c r="A495" t="s">
        <v>160</v>
      </c>
      <c r="B495" t="s">
        <v>142</v>
      </c>
      <c r="C495" t="s">
        <v>149</v>
      </c>
      <c r="D495" t="s">
        <v>143</v>
      </c>
      <c r="E495" s="99">
        <v>36</v>
      </c>
      <c r="F495" t="s">
        <v>38</v>
      </c>
      <c r="G495" s="103" t="s">
        <v>186</v>
      </c>
      <c r="H495" t="s">
        <v>145</v>
      </c>
      <c r="I495" s="102">
        <v>6490</v>
      </c>
      <c r="J495">
        <f t="shared" si="16"/>
        <v>6490</v>
      </c>
    </row>
    <row r="496" spans="1:10">
      <c r="A496" t="s">
        <v>160</v>
      </c>
      <c r="B496" t="s">
        <v>142</v>
      </c>
      <c r="C496" t="s">
        <v>149</v>
      </c>
      <c r="D496" t="s">
        <v>143</v>
      </c>
      <c r="E496" s="99">
        <v>37</v>
      </c>
      <c r="F496" t="s">
        <v>39</v>
      </c>
      <c r="G496" s="103" t="s">
        <v>186</v>
      </c>
      <c r="H496" t="s">
        <v>145</v>
      </c>
      <c r="I496" s="102">
        <v>1352</v>
      </c>
      <c r="J496">
        <f t="shared" si="16"/>
        <v>1352</v>
      </c>
    </row>
    <row r="497" spans="1:10">
      <c r="A497" t="s">
        <v>160</v>
      </c>
      <c r="B497" t="s">
        <v>142</v>
      </c>
      <c r="C497" t="s">
        <v>149</v>
      </c>
      <c r="D497" t="s">
        <v>143</v>
      </c>
      <c r="E497" s="99">
        <v>38</v>
      </c>
      <c r="F497" t="s">
        <v>40</v>
      </c>
      <c r="G497" s="103" t="s">
        <v>186</v>
      </c>
      <c r="H497" t="s">
        <v>145</v>
      </c>
      <c r="I497" s="102">
        <v>1933</v>
      </c>
      <c r="J497">
        <f t="shared" si="16"/>
        <v>1933</v>
      </c>
    </row>
    <row r="498" spans="1:10">
      <c r="A498" t="s">
        <v>160</v>
      </c>
      <c r="B498" t="s">
        <v>142</v>
      </c>
      <c r="C498" t="s">
        <v>149</v>
      </c>
      <c r="D498" t="s">
        <v>143</v>
      </c>
      <c r="E498" s="99">
        <v>39</v>
      </c>
      <c r="F498" t="s">
        <v>41</v>
      </c>
      <c r="G498" s="103" t="s">
        <v>186</v>
      </c>
      <c r="H498" t="s">
        <v>145</v>
      </c>
      <c r="I498" s="102">
        <v>3948</v>
      </c>
      <c r="J498">
        <f t="shared" si="16"/>
        <v>3948</v>
      </c>
    </row>
    <row r="499" spans="1:10">
      <c r="A499" t="s">
        <v>160</v>
      </c>
      <c r="B499" t="s">
        <v>142</v>
      </c>
      <c r="C499" t="s">
        <v>149</v>
      </c>
      <c r="D499" t="s">
        <v>143</v>
      </c>
      <c r="E499" s="99">
        <v>40</v>
      </c>
      <c r="F499" t="s">
        <v>42</v>
      </c>
      <c r="G499" s="103" t="s">
        <v>186</v>
      </c>
      <c r="H499" t="s">
        <v>145</v>
      </c>
      <c r="I499" s="102">
        <v>599</v>
      </c>
      <c r="J499">
        <f t="shared" si="16"/>
        <v>599</v>
      </c>
    </row>
    <row r="500" spans="1:10">
      <c r="A500" t="s">
        <v>160</v>
      </c>
      <c r="B500" t="s">
        <v>142</v>
      </c>
      <c r="C500" t="s">
        <v>149</v>
      </c>
      <c r="D500" t="s">
        <v>143</v>
      </c>
      <c r="E500" s="99">
        <v>41</v>
      </c>
      <c r="F500" t="s">
        <v>43</v>
      </c>
      <c r="G500" s="103" t="s">
        <v>186</v>
      </c>
      <c r="H500" t="s">
        <v>145</v>
      </c>
      <c r="I500" s="102">
        <v>2141</v>
      </c>
      <c r="J500">
        <f t="shared" si="16"/>
        <v>2141</v>
      </c>
    </row>
    <row r="501" spans="1:10">
      <c r="A501" t="s">
        <v>160</v>
      </c>
      <c r="B501" t="s">
        <v>142</v>
      </c>
      <c r="C501" t="s">
        <v>149</v>
      </c>
      <c r="D501" t="s">
        <v>143</v>
      </c>
      <c r="E501" s="99">
        <v>42</v>
      </c>
      <c r="F501" t="s">
        <v>44</v>
      </c>
      <c r="G501" s="103" t="s">
        <v>186</v>
      </c>
      <c r="H501" t="s">
        <v>145</v>
      </c>
      <c r="I501" s="102">
        <v>1267</v>
      </c>
      <c r="J501">
        <f t="shared" si="16"/>
        <v>1267</v>
      </c>
    </row>
    <row r="502" spans="1:10">
      <c r="A502" t="s">
        <v>160</v>
      </c>
      <c r="B502" t="s">
        <v>142</v>
      </c>
      <c r="C502" t="s">
        <v>149</v>
      </c>
      <c r="D502" t="s">
        <v>143</v>
      </c>
      <c r="E502" s="99">
        <v>43</v>
      </c>
      <c r="F502" t="s">
        <v>45</v>
      </c>
      <c r="G502" s="103" t="s">
        <v>186</v>
      </c>
      <c r="H502" t="s">
        <v>145</v>
      </c>
      <c r="I502" s="102">
        <v>2528</v>
      </c>
      <c r="J502">
        <f t="shared" si="16"/>
        <v>2528</v>
      </c>
    </row>
    <row r="503" spans="1:10">
      <c r="A503" t="s">
        <v>160</v>
      </c>
      <c r="B503" t="s">
        <v>142</v>
      </c>
      <c r="C503" t="s">
        <v>149</v>
      </c>
      <c r="D503" t="s">
        <v>143</v>
      </c>
      <c r="E503" s="99">
        <v>44</v>
      </c>
      <c r="F503" t="s">
        <v>46</v>
      </c>
      <c r="G503" s="103" t="s">
        <v>186</v>
      </c>
      <c r="H503" t="s">
        <v>145</v>
      </c>
      <c r="I503" s="102">
        <v>1357</v>
      </c>
      <c r="J503">
        <f t="shared" si="16"/>
        <v>1357</v>
      </c>
    </row>
    <row r="504" spans="1:10">
      <c r="A504" t="s">
        <v>160</v>
      </c>
      <c r="B504" t="s">
        <v>142</v>
      </c>
      <c r="C504" t="s">
        <v>149</v>
      </c>
      <c r="D504" t="s">
        <v>143</v>
      </c>
      <c r="E504" s="99">
        <v>45</v>
      </c>
      <c r="F504" t="s">
        <v>47</v>
      </c>
      <c r="G504" s="103" t="s">
        <v>186</v>
      </c>
      <c r="H504" t="s">
        <v>145</v>
      </c>
      <c r="I504" s="102">
        <v>602</v>
      </c>
      <c r="J504">
        <f t="shared" si="16"/>
        <v>602</v>
      </c>
    </row>
    <row r="505" spans="1:10">
      <c r="A505" t="s">
        <v>160</v>
      </c>
      <c r="B505" t="s">
        <v>142</v>
      </c>
      <c r="C505" t="s">
        <v>149</v>
      </c>
      <c r="D505" t="s">
        <v>143</v>
      </c>
      <c r="E505" s="99">
        <v>46</v>
      </c>
      <c r="F505" t="s">
        <v>48</v>
      </c>
      <c r="G505" s="103" t="s">
        <v>186</v>
      </c>
      <c r="H505" t="s">
        <v>145</v>
      </c>
      <c r="I505" s="102">
        <v>276</v>
      </c>
      <c r="J505">
        <f t="shared" si="16"/>
        <v>276</v>
      </c>
    </row>
    <row r="506" spans="1:10">
      <c r="A506" t="s">
        <v>160</v>
      </c>
      <c r="B506" t="s">
        <v>142</v>
      </c>
      <c r="C506" t="s">
        <v>149</v>
      </c>
      <c r="D506" t="s">
        <v>143</v>
      </c>
      <c r="E506" s="99">
        <v>47</v>
      </c>
      <c r="F506" t="s">
        <v>189</v>
      </c>
      <c r="G506" s="103" t="s">
        <v>186</v>
      </c>
      <c r="H506" t="s">
        <v>145</v>
      </c>
      <c r="I506" s="102">
        <v>257</v>
      </c>
      <c r="J506">
        <f t="shared" si="16"/>
        <v>257</v>
      </c>
    </row>
    <row r="507" spans="1:10">
      <c r="A507" t="s">
        <v>160</v>
      </c>
      <c r="B507" t="s">
        <v>142</v>
      </c>
      <c r="C507" t="s">
        <v>149</v>
      </c>
      <c r="D507" t="s">
        <v>143</v>
      </c>
      <c r="E507" s="99">
        <v>48</v>
      </c>
      <c r="F507" t="s">
        <v>202</v>
      </c>
      <c r="G507" s="103" t="s">
        <v>186</v>
      </c>
      <c r="H507" t="s">
        <v>145</v>
      </c>
      <c r="I507" s="102">
        <v>437</v>
      </c>
      <c r="J507">
        <f t="shared" si="16"/>
        <v>437</v>
      </c>
    </row>
    <row r="508" spans="1:10">
      <c r="A508" t="s">
        <v>160</v>
      </c>
      <c r="B508" t="s">
        <v>142</v>
      </c>
      <c r="C508" t="s">
        <v>149</v>
      </c>
      <c r="D508" t="s">
        <v>143</v>
      </c>
      <c r="E508" s="99">
        <v>49</v>
      </c>
      <c r="F508" t="s">
        <v>51</v>
      </c>
      <c r="G508" s="103" t="s">
        <v>186</v>
      </c>
      <c r="H508" t="s">
        <v>145</v>
      </c>
      <c r="I508" s="102">
        <v>20</v>
      </c>
      <c r="J508">
        <f t="shared" si="16"/>
        <v>20</v>
      </c>
    </row>
    <row r="509" spans="1:10">
      <c r="A509" t="s">
        <v>160</v>
      </c>
      <c r="B509" t="s">
        <v>142</v>
      </c>
      <c r="C509" t="s">
        <v>149</v>
      </c>
      <c r="D509" t="s">
        <v>143</v>
      </c>
      <c r="E509" s="99">
        <v>50</v>
      </c>
      <c r="F509" t="s">
        <v>52</v>
      </c>
      <c r="G509" s="103" t="s">
        <v>186</v>
      </c>
      <c r="H509" t="s">
        <v>145</v>
      </c>
      <c r="I509" s="102">
        <v>31</v>
      </c>
      <c r="J509">
        <f t="shared" si="16"/>
        <v>31</v>
      </c>
    </row>
    <row r="510" spans="1:10">
      <c r="A510" t="s">
        <v>160</v>
      </c>
      <c r="B510" t="s">
        <v>142</v>
      </c>
      <c r="C510" t="s">
        <v>149</v>
      </c>
      <c r="D510" t="s">
        <v>143</v>
      </c>
      <c r="E510" s="99">
        <v>51</v>
      </c>
      <c r="F510" t="s">
        <v>53</v>
      </c>
      <c r="G510" s="103" t="s">
        <v>186</v>
      </c>
      <c r="H510" t="s">
        <v>145</v>
      </c>
      <c r="I510" s="102">
        <v>105</v>
      </c>
      <c r="J510">
        <f t="shared" si="16"/>
        <v>105</v>
      </c>
    </row>
    <row r="511" spans="1:10">
      <c r="A511" t="s">
        <v>160</v>
      </c>
      <c r="B511" t="s">
        <v>142</v>
      </c>
      <c r="C511" t="s">
        <v>149</v>
      </c>
      <c r="D511" t="s">
        <v>143</v>
      </c>
      <c r="E511" s="99">
        <v>52</v>
      </c>
      <c r="F511" t="s">
        <v>54</v>
      </c>
      <c r="G511" s="103" t="s">
        <v>186</v>
      </c>
      <c r="H511" t="s">
        <v>145</v>
      </c>
      <c r="I511" s="102">
        <v>131</v>
      </c>
      <c r="J511">
        <f t="shared" si="16"/>
        <v>131</v>
      </c>
    </row>
    <row r="512" spans="1:10">
      <c r="A512" t="s">
        <v>160</v>
      </c>
      <c r="B512" t="s">
        <v>142</v>
      </c>
      <c r="C512" t="s">
        <v>149</v>
      </c>
      <c r="D512" t="s">
        <v>143</v>
      </c>
      <c r="E512" s="99">
        <v>53</v>
      </c>
      <c r="F512" t="s">
        <v>55</v>
      </c>
      <c r="G512" s="103" t="s">
        <v>186</v>
      </c>
      <c r="H512" t="s">
        <v>145</v>
      </c>
      <c r="I512" s="102">
        <v>201</v>
      </c>
      <c r="J512">
        <f t="shared" si="16"/>
        <v>201</v>
      </c>
    </row>
    <row r="513" spans="1:10">
      <c r="A513" t="s">
        <v>160</v>
      </c>
      <c r="B513" t="s">
        <v>142</v>
      </c>
      <c r="C513" t="s">
        <v>149</v>
      </c>
      <c r="D513" t="s">
        <v>143</v>
      </c>
      <c r="E513" s="99">
        <v>54</v>
      </c>
      <c r="F513" t="s">
        <v>56</v>
      </c>
      <c r="G513" s="103" t="s">
        <v>186</v>
      </c>
      <c r="H513" t="s">
        <v>145</v>
      </c>
      <c r="I513" s="102">
        <v>179</v>
      </c>
      <c r="J513">
        <f t="shared" si="16"/>
        <v>179</v>
      </c>
    </row>
    <row r="514" spans="1:10">
      <c r="A514" t="s">
        <v>160</v>
      </c>
      <c r="B514" t="s">
        <v>142</v>
      </c>
      <c r="C514" t="s">
        <v>149</v>
      </c>
      <c r="D514" t="s">
        <v>143</v>
      </c>
      <c r="E514" s="99">
        <v>57</v>
      </c>
      <c r="F514" t="s">
        <v>57</v>
      </c>
      <c r="G514" s="103" t="s">
        <v>186</v>
      </c>
      <c r="H514" t="s">
        <v>145</v>
      </c>
      <c r="I514" s="102">
        <v>1054</v>
      </c>
      <c r="J514">
        <f t="shared" ref="J514:J545" si="17">IF(I514="Msk",8,I514)</f>
        <v>1054</v>
      </c>
    </row>
    <row r="515" spans="1:10">
      <c r="A515" t="s">
        <v>160</v>
      </c>
      <c r="B515" t="s">
        <v>142</v>
      </c>
      <c r="C515" t="s">
        <v>149</v>
      </c>
      <c r="D515" t="s">
        <v>143</v>
      </c>
      <c r="E515" s="99">
        <v>58</v>
      </c>
      <c r="F515" t="s">
        <v>58</v>
      </c>
      <c r="G515" s="103" t="s">
        <v>186</v>
      </c>
      <c r="H515" t="s">
        <v>145</v>
      </c>
      <c r="I515" s="102">
        <v>174</v>
      </c>
      <c r="J515">
        <f t="shared" si="17"/>
        <v>174</v>
      </c>
    </row>
    <row r="516" spans="1:10">
      <c r="A516" t="s">
        <v>160</v>
      </c>
      <c r="B516" t="s">
        <v>142</v>
      </c>
      <c r="C516" t="s">
        <v>149</v>
      </c>
      <c r="D516" t="s">
        <v>143</v>
      </c>
      <c r="E516" s="99">
        <v>59</v>
      </c>
      <c r="F516" t="s">
        <v>59</v>
      </c>
      <c r="G516" s="103" t="s">
        <v>186</v>
      </c>
      <c r="H516" t="s">
        <v>145</v>
      </c>
      <c r="I516" s="102">
        <v>339</v>
      </c>
      <c r="J516">
        <f t="shared" si="17"/>
        <v>339</v>
      </c>
    </row>
    <row r="517" spans="1:10">
      <c r="A517" t="s">
        <v>160</v>
      </c>
      <c r="B517" t="s">
        <v>142</v>
      </c>
      <c r="C517" t="s">
        <v>149</v>
      </c>
      <c r="D517" t="s">
        <v>143</v>
      </c>
      <c r="E517" s="99">
        <v>60</v>
      </c>
      <c r="F517" t="s">
        <v>60</v>
      </c>
      <c r="G517" s="103" t="s">
        <v>186</v>
      </c>
      <c r="H517" t="s">
        <v>145</v>
      </c>
      <c r="I517" s="102">
        <v>456</v>
      </c>
      <c r="J517">
        <f t="shared" si="17"/>
        <v>456</v>
      </c>
    </row>
    <row r="518" spans="1:10">
      <c r="A518" t="s">
        <v>160</v>
      </c>
      <c r="B518" t="s">
        <v>142</v>
      </c>
      <c r="C518" t="s">
        <v>149</v>
      </c>
      <c r="D518" t="s">
        <v>143</v>
      </c>
      <c r="E518" s="99">
        <v>61</v>
      </c>
      <c r="F518" t="s">
        <v>61</v>
      </c>
      <c r="G518" s="103" t="s">
        <v>186</v>
      </c>
      <c r="H518" t="s">
        <v>145</v>
      </c>
      <c r="I518" s="102">
        <v>1608</v>
      </c>
      <c r="J518">
        <f t="shared" si="17"/>
        <v>1608</v>
      </c>
    </row>
    <row r="519" spans="1:10">
      <c r="A519" t="s">
        <v>160</v>
      </c>
      <c r="B519" t="s">
        <v>142</v>
      </c>
      <c r="C519" t="s">
        <v>149</v>
      </c>
      <c r="D519" t="s">
        <v>143</v>
      </c>
      <c r="E519" s="99">
        <v>62</v>
      </c>
      <c r="F519" t="s">
        <v>62</v>
      </c>
      <c r="G519" s="103" t="s">
        <v>186</v>
      </c>
      <c r="H519" t="s">
        <v>145</v>
      </c>
      <c r="I519" s="102">
        <v>1048</v>
      </c>
      <c r="J519">
        <f t="shared" si="17"/>
        <v>1048</v>
      </c>
    </row>
    <row r="520" spans="1:10">
      <c r="A520" t="s">
        <v>160</v>
      </c>
      <c r="B520" t="s">
        <v>142</v>
      </c>
      <c r="C520" t="s">
        <v>149</v>
      </c>
      <c r="D520" t="s">
        <v>143</v>
      </c>
      <c r="E520" s="99">
        <v>63</v>
      </c>
      <c r="F520" t="s">
        <v>63</v>
      </c>
      <c r="G520" s="103" t="s">
        <v>186</v>
      </c>
      <c r="H520" t="s">
        <v>145</v>
      </c>
      <c r="I520" s="102">
        <v>592</v>
      </c>
      <c r="J520">
        <f t="shared" si="17"/>
        <v>592</v>
      </c>
    </row>
    <row r="521" spans="1:10">
      <c r="A521" t="s">
        <v>160</v>
      </c>
      <c r="B521" t="s">
        <v>142</v>
      </c>
      <c r="C521" t="s">
        <v>149</v>
      </c>
      <c r="D521" t="s">
        <v>143</v>
      </c>
      <c r="E521" s="99">
        <v>64</v>
      </c>
      <c r="F521" t="s">
        <v>64</v>
      </c>
      <c r="G521" s="103" t="s">
        <v>186</v>
      </c>
      <c r="H521" t="s">
        <v>145</v>
      </c>
      <c r="I521" s="102">
        <v>107</v>
      </c>
      <c r="J521">
        <f t="shared" si="17"/>
        <v>107</v>
      </c>
    </row>
    <row r="522" spans="1:10">
      <c r="A522" t="s">
        <v>160</v>
      </c>
      <c r="B522" t="s">
        <v>142</v>
      </c>
      <c r="C522" t="s">
        <v>149</v>
      </c>
      <c r="D522" t="s">
        <v>143</v>
      </c>
      <c r="E522" s="99">
        <v>67</v>
      </c>
      <c r="F522" t="s">
        <v>65</v>
      </c>
      <c r="G522" s="103" t="s">
        <v>186</v>
      </c>
      <c r="H522" t="s">
        <v>145</v>
      </c>
      <c r="I522" s="102">
        <v>462</v>
      </c>
      <c r="J522">
        <f t="shared" si="17"/>
        <v>462</v>
      </c>
    </row>
    <row r="523" spans="1:10">
      <c r="A523" t="s">
        <v>160</v>
      </c>
      <c r="B523" t="s">
        <v>142</v>
      </c>
      <c r="C523" t="s">
        <v>149</v>
      </c>
      <c r="D523" t="s">
        <v>143</v>
      </c>
      <c r="E523" s="99">
        <v>68</v>
      </c>
      <c r="F523" t="s">
        <v>66</v>
      </c>
      <c r="G523" s="103" t="s">
        <v>186</v>
      </c>
      <c r="H523" t="s">
        <v>145</v>
      </c>
      <c r="I523" s="102">
        <v>1229</v>
      </c>
      <c r="J523">
        <f t="shared" si="17"/>
        <v>1229</v>
      </c>
    </row>
    <row r="524" spans="1:10">
      <c r="A524" t="s">
        <v>160</v>
      </c>
      <c r="B524" t="s">
        <v>142</v>
      </c>
      <c r="C524" t="s">
        <v>149</v>
      </c>
      <c r="D524" t="s">
        <v>143</v>
      </c>
      <c r="E524" s="99">
        <v>69</v>
      </c>
      <c r="F524" t="s">
        <v>67</v>
      </c>
      <c r="G524" s="103" t="s">
        <v>186</v>
      </c>
      <c r="H524" t="s">
        <v>145</v>
      </c>
      <c r="I524" s="102">
        <v>372</v>
      </c>
      <c r="J524">
        <f t="shared" si="17"/>
        <v>372</v>
      </c>
    </row>
    <row r="525" spans="1:10">
      <c r="A525" t="s">
        <v>160</v>
      </c>
      <c r="B525" t="s">
        <v>142</v>
      </c>
      <c r="C525" t="s">
        <v>149</v>
      </c>
      <c r="D525" t="s">
        <v>143</v>
      </c>
      <c r="E525" s="99">
        <v>70</v>
      </c>
      <c r="F525" t="s">
        <v>151</v>
      </c>
      <c r="G525" s="103" t="s">
        <v>186</v>
      </c>
      <c r="H525" t="s">
        <v>145</v>
      </c>
      <c r="I525" s="102">
        <v>329</v>
      </c>
      <c r="J525">
        <f t="shared" si="17"/>
        <v>329</v>
      </c>
    </row>
    <row r="526" spans="1:10">
      <c r="A526" t="s">
        <v>160</v>
      </c>
      <c r="B526" t="s">
        <v>142</v>
      </c>
      <c r="C526" t="s">
        <v>149</v>
      </c>
      <c r="D526" t="s">
        <v>143</v>
      </c>
      <c r="E526" s="99">
        <v>71</v>
      </c>
      <c r="F526" t="s">
        <v>69</v>
      </c>
      <c r="G526" s="103" t="s">
        <v>186</v>
      </c>
      <c r="H526" t="s">
        <v>145</v>
      </c>
      <c r="I526" s="102">
        <v>839</v>
      </c>
      <c r="J526">
        <f t="shared" si="17"/>
        <v>839</v>
      </c>
    </row>
    <row r="527" spans="1:10">
      <c r="A527" t="s">
        <v>160</v>
      </c>
      <c r="B527" t="s">
        <v>142</v>
      </c>
      <c r="C527" t="s">
        <v>149</v>
      </c>
      <c r="D527" t="s">
        <v>143</v>
      </c>
      <c r="E527" s="99">
        <v>72</v>
      </c>
      <c r="F527" t="s">
        <v>70</v>
      </c>
      <c r="G527" s="103" t="s">
        <v>186</v>
      </c>
      <c r="H527" t="s">
        <v>145</v>
      </c>
      <c r="I527" s="102">
        <v>424</v>
      </c>
      <c r="J527">
        <f t="shared" si="17"/>
        <v>424</v>
      </c>
    </row>
    <row r="528" spans="1:10">
      <c r="A528" t="s">
        <v>160</v>
      </c>
      <c r="B528" t="s">
        <v>142</v>
      </c>
      <c r="C528" t="s">
        <v>149</v>
      </c>
      <c r="D528" t="s">
        <v>143</v>
      </c>
      <c r="E528" s="99">
        <v>73</v>
      </c>
      <c r="F528" t="s">
        <v>190</v>
      </c>
      <c r="G528" s="103" t="s">
        <v>186</v>
      </c>
      <c r="H528" t="s">
        <v>145</v>
      </c>
      <c r="I528" s="102">
        <v>1256</v>
      </c>
      <c r="J528">
        <f t="shared" si="17"/>
        <v>1256</v>
      </c>
    </row>
    <row r="529" spans="1:10">
      <c r="A529" t="s">
        <v>160</v>
      </c>
      <c r="B529" t="s">
        <v>142</v>
      </c>
      <c r="C529" t="s">
        <v>149</v>
      </c>
      <c r="D529" t="s">
        <v>143</v>
      </c>
      <c r="E529" s="99">
        <v>74</v>
      </c>
      <c r="F529" t="s">
        <v>72</v>
      </c>
      <c r="G529" s="103" t="s">
        <v>186</v>
      </c>
      <c r="H529" t="s">
        <v>145</v>
      </c>
      <c r="I529" s="102">
        <v>72</v>
      </c>
      <c r="J529">
        <f t="shared" si="17"/>
        <v>72</v>
      </c>
    </row>
    <row r="530" spans="1:10">
      <c r="A530" t="s">
        <v>160</v>
      </c>
      <c r="B530" t="s">
        <v>142</v>
      </c>
      <c r="C530" t="s">
        <v>149</v>
      </c>
      <c r="D530" t="s">
        <v>143</v>
      </c>
      <c r="E530" s="99">
        <v>75</v>
      </c>
      <c r="F530" t="s">
        <v>73</v>
      </c>
      <c r="G530" s="103" t="s">
        <v>186</v>
      </c>
      <c r="H530" t="s">
        <v>145</v>
      </c>
      <c r="I530" s="102">
        <v>535</v>
      </c>
      <c r="J530">
        <f t="shared" si="17"/>
        <v>535</v>
      </c>
    </row>
    <row r="531" spans="1:10">
      <c r="A531" t="s">
        <v>160</v>
      </c>
      <c r="B531" t="s">
        <v>142</v>
      </c>
      <c r="C531" t="s">
        <v>149</v>
      </c>
      <c r="D531" t="s">
        <v>143</v>
      </c>
      <c r="E531" s="99">
        <v>78</v>
      </c>
      <c r="F531" t="s">
        <v>74</v>
      </c>
      <c r="G531" s="103" t="s">
        <v>186</v>
      </c>
      <c r="H531" t="s">
        <v>145</v>
      </c>
      <c r="I531" s="102">
        <v>124</v>
      </c>
      <c r="J531">
        <f t="shared" si="17"/>
        <v>124</v>
      </c>
    </row>
    <row r="532" spans="1:10">
      <c r="A532" t="s">
        <v>160</v>
      </c>
      <c r="B532" t="s">
        <v>142</v>
      </c>
      <c r="C532" t="s">
        <v>149</v>
      </c>
      <c r="D532" t="s">
        <v>143</v>
      </c>
      <c r="E532" s="99">
        <v>79</v>
      </c>
      <c r="F532" t="s">
        <v>75</v>
      </c>
      <c r="G532" s="103" t="s">
        <v>186</v>
      </c>
      <c r="H532" t="s">
        <v>145</v>
      </c>
      <c r="I532" s="102">
        <v>661</v>
      </c>
      <c r="J532">
        <f t="shared" si="17"/>
        <v>661</v>
      </c>
    </row>
    <row r="533" spans="1:10">
      <c r="A533" t="s">
        <v>160</v>
      </c>
      <c r="B533" t="s">
        <v>142</v>
      </c>
      <c r="C533" t="s">
        <v>149</v>
      </c>
      <c r="D533" t="s">
        <v>143</v>
      </c>
      <c r="E533" s="99">
        <v>81</v>
      </c>
      <c r="F533" t="s">
        <v>76</v>
      </c>
      <c r="G533" s="103" t="s">
        <v>186</v>
      </c>
      <c r="H533" t="s">
        <v>145</v>
      </c>
      <c r="I533" s="102">
        <v>47</v>
      </c>
      <c r="J533">
        <f t="shared" si="17"/>
        <v>47</v>
      </c>
    </row>
    <row r="534" spans="1:10">
      <c r="A534" t="s">
        <v>160</v>
      </c>
      <c r="B534" t="s">
        <v>142</v>
      </c>
      <c r="C534" t="s">
        <v>149</v>
      </c>
      <c r="D534" t="s">
        <v>143</v>
      </c>
      <c r="E534" s="99">
        <v>82</v>
      </c>
      <c r="F534" t="s">
        <v>77</v>
      </c>
      <c r="G534" s="103" t="s">
        <v>186</v>
      </c>
      <c r="H534" t="s">
        <v>145</v>
      </c>
      <c r="I534" s="102">
        <v>392</v>
      </c>
      <c r="J534">
        <f t="shared" si="17"/>
        <v>392</v>
      </c>
    </row>
    <row r="535" spans="1:10">
      <c r="A535" t="s">
        <v>160</v>
      </c>
      <c r="B535" t="s">
        <v>142</v>
      </c>
      <c r="C535" t="s">
        <v>149</v>
      </c>
      <c r="D535" t="s">
        <v>143</v>
      </c>
      <c r="E535" s="99">
        <v>83</v>
      </c>
      <c r="F535" t="s">
        <v>78</v>
      </c>
      <c r="G535" s="103" t="s">
        <v>186</v>
      </c>
      <c r="H535" t="s">
        <v>145</v>
      </c>
      <c r="I535" s="102">
        <v>518</v>
      </c>
      <c r="J535">
        <f t="shared" si="17"/>
        <v>518</v>
      </c>
    </row>
    <row r="536" spans="1:10">
      <c r="A536" t="s">
        <v>160</v>
      </c>
      <c r="B536" t="s">
        <v>142</v>
      </c>
      <c r="C536" t="s">
        <v>149</v>
      </c>
      <c r="D536" t="s">
        <v>143</v>
      </c>
      <c r="E536" s="99">
        <v>84</v>
      </c>
      <c r="F536" t="s">
        <v>79</v>
      </c>
      <c r="G536" s="103" t="s">
        <v>186</v>
      </c>
      <c r="H536" t="s">
        <v>145</v>
      </c>
      <c r="I536" s="102" t="s">
        <v>150</v>
      </c>
      <c r="J536">
        <f t="shared" si="17"/>
        <v>8</v>
      </c>
    </row>
    <row r="537" spans="1:10">
      <c r="A537" t="s">
        <v>160</v>
      </c>
      <c r="B537" t="s">
        <v>142</v>
      </c>
      <c r="C537" t="s">
        <v>149</v>
      </c>
      <c r="D537" t="s">
        <v>143</v>
      </c>
      <c r="E537" s="99">
        <v>85</v>
      </c>
      <c r="F537" t="s">
        <v>80</v>
      </c>
      <c r="G537" s="103" t="s">
        <v>186</v>
      </c>
      <c r="H537" t="s">
        <v>145</v>
      </c>
      <c r="I537" s="102">
        <v>116</v>
      </c>
      <c r="J537">
        <f t="shared" si="17"/>
        <v>116</v>
      </c>
    </row>
    <row r="538" spans="1:10">
      <c r="A538" t="s">
        <v>160</v>
      </c>
      <c r="B538" t="s">
        <v>142</v>
      </c>
      <c r="C538" t="s">
        <v>149</v>
      </c>
      <c r="D538" t="s">
        <v>143</v>
      </c>
      <c r="E538" s="99">
        <v>87</v>
      </c>
      <c r="F538" t="s">
        <v>81</v>
      </c>
      <c r="G538" s="103" t="s">
        <v>186</v>
      </c>
      <c r="H538" t="s">
        <v>145</v>
      </c>
      <c r="I538" s="102" t="s">
        <v>150</v>
      </c>
      <c r="J538">
        <f t="shared" si="17"/>
        <v>8</v>
      </c>
    </row>
    <row r="539" spans="1:10">
      <c r="A539" t="s">
        <v>160</v>
      </c>
      <c r="B539" t="s">
        <v>142</v>
      </c>
      <c r="C539" t="s">
        <v>149</v>
      </c>
      <c r="D539" t="s">
        <v>143</v>
      </c>
      <c r="E539" s="99">
        <v>91</v>
      </c>
      <c r="F539" t="s">
        <v>82</v>
      </c>
      <c r="G539" s="103" t="s">
        <v>186</v>
      </c>
      <c r="H539" t="s">
        <v>145</v>
      </c>
      <c r="I539" s="102">
        <v>303</v>
      </c>
    </row>
    <row r="540" spans="1:10">
      <c r="A540" t="s">
        <v>160</v>
      </c>
      <c r="B540" t="s">
        <v>142</v>
      </c>
      <c r="C540" t="s">
        <v>149</v>
      </c>
      <c r="D540" t="s">
        <v>143</v>
      </c>
      <c r="E540" s="99">
        <v>92</v>
      </c>
      <c r="F540" t="s">
        <v>83</v>
      </c>
      <c r="G540" s="103" t="s">
        <v>186</v>
      </c>
      <c r="H540" t="s">
        <v>145</v>
      </c>
      <c r="I540" s="102">
        <v>31</v>
      </c>
    </row>
    <row r="541" spans="1:10">
      <c r="A541" t="s">
        <v>160</v>
      </c>
      <c r="B541" t="s">
        <v>142</v>
      </c>
      <c r="C541" t="s">
        <v>149</v>
      </c>
      <c r="D541" t="s">
        <v>143</v>
      </c>
      <c r="E541" s="99">
        <v>93</v>
      </c>
      <c r="F541" t="s">
        <v>84</v>
      </c>
      <c r="G541" s="103" t="s">
        <v>186</v>
      </c>
      <c r="H541" t="s">
        <v>145</v>
      </c>
      <c r="I541" s="102">
        <v>342</v>
      </c>
    </row>
    <row r="542" spans="1:10">
      <c r="A542" t="s">
        <v>160</v>
      </c>
      <c r="B542" t="s">
        <v>142</v>
      </c>
      <c r="C542" t="s">
        <v>149</v>
      </c>
      <c r="D542" t="s">
        <v>143</v>
      </c>
      <c r="E542" s="99">
        <v>5</v>
      </c>
      <c r="F542" t="s">
        <v>25</v>
      </c>
      <c r="G542" s="103" t="s">
        <v>187</v>
      </c>
      <c r="H542" t="s">
        <v>145</v>
      </c>
      <c r="I542" s="102">
        <v>470</v>
      </c>
      <c r="J542">
        <f t="shared" ref="J542:J573" si="18">IF(I542="Msk",8,I542)</f>
        <v>470</v>
      </c>
    </row>
    <row r="543" spans="1:10">
      <c r="A543" t="s">
        <v>160</v>
      </c>
      <c r="B543" t="s">
        <v>142</v>
      </c>
      <c r="C543" t="s">
        <v>149</v>
      </c>
      <c r="D543" t="s">
        <v>143</v>
      </c>
      <c r="E543" s="99">
        <v>6</v>
      </c>
      <c r="F543" t="s">
        <v>26</v>
      </c>
      <c r="G543" s="103" t="s">
        <v>187</v>
      </c>
      <c r="H543" t="s">
        <v>145</v>
      </c>
      <c r="I543" s="102">
        <v>290</v>
      </c>
      <c r="J543">
        <f t="shared" si="18"/>
        <v>290</v>
      </c>
    </row>
    <row r="544" spans="1:10">
      <c r="A544" t="s">
        <v>160</v>
      </c>
      <c r="B544" t="s">
        <v>142</v>
      </c>
      <c r="C544" t="s">
        <v>149</v>
      </c>
      <c r="D544" t="s">
        <v>143</v>
      </c>
      <c r="E544" s="99">
        <v>8</v>
      </c>
      <c r="F544" t="s">
        <v>27</v>
      </c>
      <c r="G544" s="103" t="s">
        <v>187</v>
      </c>
      <c r="H544" t="s">
        <v>145</v>
      </c>
      <c r="I544" s="102">
        <v>359</v>
      </c>
      <c r="J544">
        <f t="shared" si="18"/>
        <v>359</v>
      </c>
    </row>
    <row r="545" spans="1:10">
      <c r="A545" t="s">
        <v>160</v>
      </c>
      <c r="B545" t="s">
        <v>142</v>
      </c>
      <c r="C545" t="s">
        <v>149</v>
      </c>
      <c r="D545" t="s">
        <v>143</v>
      </c>
      <c r="E545" s="99">
        <v>10</v>
      </c>
      <c r="F545" t="s">
        <v>28</v>
      </c>
      <c r="G545" s="103" t="s">
        <v>187</v>
      </c>
      <c r="H545" t="s">
        <v>145</v>
      </c>
      <c r="I545" s="102">
        <v>36</v>
      </c>
      <c r="J545">
        <f t="shared" si="18"/>
        <v>36</v>
      </c>
    </row>
    <row r="546" spans="1:10">
      <c r="A546" t="s">
        <v>160</v>
      </c>
      <c r="B546" t="s">
        <v>142</v>
      </c>
      <c r="C546" t="s">
        <v>149</v>
      </c>
      <c r="D546" t="s">
        <v>143</v>
      </c>
      <c r="E546" s="99">
        <v>19</v>
      </c>
      <c r="F546" t="s">
        <v>29</v>
      </c>
      <c r="G546" s="103" t="s">
        <v>187</v>
      </c>
      <c r="H546" t="s">
        <v>145</v>
      </c>
      <c r="I546" s="102">
        <v>81</v>
      </c>
      <c r="J546">
        <f t="shared" si="18"/>
        <v>81</v>
      </c>
    </row>
    <row r="547" spans="1:10">
      <c r="A547" t="s">
        <v>160</v>
      </c>
      <c r="B547" t="s">
        <v>142</v>
      </c>
      <c r="C547" t="s">
        <v>149</v>
      </c>
      <c r="D547" t="s">
        <v>143</v>
      </c>
      <c r="E547" s="99">
        <v>20</v>
      </c>
      <c r="F547" t="s">
        <v>30</v>
      </c>
      <c r="G547" s="103" t="s">
        <v>187</v>
      </c>
      <c r="H547" t="s">
        <v>145</v>
      </c>
      <c r="I547" s="102">
        <v>370</v>
      </c>
      <c r="J547">
        <f t="shared" si="18"/>
        <v>370</v>
      </c>
    </row>
    <row r="548" spans="1:10">
      <c r="A548" t="s">
        <v>160</v>
      </c>
      <c r="B548" t="s">
        <v>142</v>
      </c>
      <c r="C548" t="s">
        <v>149</v>
      </c>
      <c r="D548" t="s">
        <v>143</v>
      </c>
      <c r="E548" s="99">
        <v>22</v>
      </c>
      <c r="F548" t="s">
        <v>31</v>
      </c>
      <c r="G548" s="103" t="s">
        <v>187</v>
      </c>
      <c r="H548" t="s">
        <v>145</v>
      </c>
      <c r="I548" s="102">
        <v>750</v>
      </c>
      <c r="J548">
        <f t="shared" si="18"/>
        <v>750</v>
      </c>
    </row>
    <row r="549" spans="1:10">
      <c r="A549" t="s">
        <v>160</v>
      </c>
      <c r="B549" t="s">
        <v>142</v>
      </c>
      <c r="C549" t="s">
        <v>149</v>
      </c>
      <c r="D549" t="s">
        <v>143</v>
      </c>
      <c r="E549" s="99">
        <v>23</v>
      </c>
      <c r="F549" t="s">
        <v>32</v>
      </c>
      <c r="G549" s="103" t="s">
        <v>187</v>
      </c>
      <c r="H549" t="s">
        <v>145</v>
      </c>
      <c r="I549" s="102">
        <v>1952</v>
      </c>
      <c r="J549">
        <f t="shared" si="18"/>
        <v>1952</v>
      </c>
    </row>
    <row r="550" spans="1:10">
      <c r="A550" t="s">
        <v>160</v>
      </c>
      <c r="B550" t="s">
        <v>142</v>
      </c>
      <c r="C550" t="s">
        <v>149</v>
      </c>
      <c r="D550" t="s">
        <v>143</v>
      </c>
      <c r="E550" s="99">
        <v>27</v>
      </c>
      <c r="F550" t="s">
        <v>33</v>
      </c>
      <c r="G550" s="103" t="s">
        <v>187</v>
      </c>
      <c r="H550" t="s">
        <v>145</v>
      </c>
      <c r="I550" s="102">
        <v>393</v>
      </c>
      <c r="J550">
        <f t="shared" si="18"/>
        <v>393</v>
      </c>
    </row>
    <row r="551" spans="1:10">
      <c r="A551" t="s">
        <v>160</v>
      </c>
      <c r="B551" t="s">
        <v>142</v>
      </c>
      <c r="C551" t="s">
        <v>149</v>
      </c>
      <c r="D551" t="s">
        <v>143</v>
      </c>
      <c r="E551" s="99">
        <v>28</v>
      </c>
      <c r="F551" t="s">
        <v>34</v>
      </c>
      <c r="G551" s="103" t="s">
        <v>187</v>
      </c>
      <c r="H551" t="s">
        <v>145</v>
      </c>
      <c r="I551" s="102">
        <v>226</v>
      </c>
      <c r="J551">
        <f t="shared" si="18"/>
        <v>226</v>
      </c>
    </row>
    <row r="552" spans="1:10">
      <c r="A552" t="s">
        <v>160</v>
      </c>
      <c r="B552" t="s">
        <v>142</v>
      </c>
      <c r="C552" t="s">
        <v>149</v>
      </c>
      <c r="D552" t="s">
        <v>143</v>
      </c>
      <c r="E552" s="99">
        <v>33</v>
      </c>
      <c r="F552" t="s">
        <v>35</v>
      </c>
      <c r="G552" s="103" t="s">
        <v>187</v>
      </c>
      <c r="H552" t="s">
        <v>145</v>
      </c>
      <c r="I552" s="102">
        <v>1232</v>
      </c>
      <c r="J552">
        <f t="shared" si="18"/>
        <v>1232</v>
      </c>
    </row>
    <row r="553" spans="1:10">
      <c r="A553" t="s">
        <v>160</v>
      </c>
      <c r="B553" t="s">
        <v>142</v>
      </c>
      <c r="C553" t="s">
        <v>149</v>
      </c>
      <c r="D553" t="s">
        <v>143</v>
      </c>
      <c r="E553" s="99">
        <v>34</v>
      </c>
      <c r="F553" t="s">
        <v>36</v>
      </c>
      <c r="G553" s="103" t="s">
        <v>187</v>
      </c>
      <c r="H553" t="s">
        <v>145</v>
      </c>
      <c r="I553" s="102">
        <v>1643</v>
      </c>
      <c r="J553">
        <f t="shared" si="18"/>
        <v>1643</v>
      </c>
    </row>
    <row r="554" spans="1:10">
      <c r="A554" t="s">
        <v>160</v>
      </c>
      <c r="B554" t="s">
        <v>142</v>
      </c>
      <c r="C554" t="s">
        <v>149</v>
      </c>
      <c r="D554" t="s">
        <v>143</v>
      </c>
      <c r="E554" s="99">
        <v>35</v>
      </c>
      <c r="F554" t="s">
        <v>37</v>
      </c>
      <c r="G554" s="103" t="s">
        <v>187</v>
      </c>
      <c r="H554" t="s">
        <v>145</v>
      </c>
      <c r="I554" s="102">
        <v>2219</v>
      </c>
      <c r="J554">
        <f t="shared" si="18"/>
        <v>2219</v>
      </c>
    </row>
    <row r="555" spans="1:10">
      <c r="A555" t="s">
        <v>160</v>
      </c>
      <c r="B555" t="s">
        <v>142</v>
      </c>
      <c r="C555" t="s">
        <v>149</v>
      </c>
      <c r="D555" t="s">
        <v>143</v>
      </c>
      <c r="E555" s="99">
        <v>36</v>
      </c>
      <c r="F555" t="s">
        <v>38</v>
      </c>
      <c r="G555" s="103" t="s">
        <v>187</v>
      </c>
      <c r="H555" t="s">
        <v>145</v>
      </c>
      <c r="I555" s="102">
        <v>6666</v>
      </c>
      <c r="J555">
        <f t="shared" si="18"/>
        <v>6666</v>
      </c>
    </row>
    <row r="556" spans="1:10">
      <c r="A556" t="s">
        <v>160</v>
      </c>
      <c r="B556" t="s">
        <v>142</v>
      </c>
      <c r="C556" t="s">
        <v>149</v>
      </c>
      <c r="D556" t="s">
        <v>143</v>
      </c>
      <c r="E556" s="99">
        <v>37</v>
      </c>
      <c r="F556" t="s">
        <v>39</v>
      </c>
      <c r="G556" s="103" t="s">
        <v>187</v>
      </c>
      <c r="H556" t="s">
        <v>145</v>
      </c>
      <c r="I556" s="102">
        <v>1427</v>
      </c>
      <c r="J556">
        <f t="shared" si="18"/>
        <v>1427</v>
      </c>
    </row>
    <row r="557" spans="1:10">
      <c r="A557" t="s">
        <v>160</v>
      </c>
      <c r="B557" t="s">
        <v>142</v>
      </c>
      <c r="C557" t="s">
        <v>149</v>
      </c>
      <c r="D557" t="s">
        <v>143</v>
      </c>
      <c r="E557" s="99">
        <v>38</v>
      </c>
      <c r="F557" t="s">
        <v>40</v>
      </c>
      <c r="G557" s="103" t="s">
        <v>187</v>
      </c>
      <c r="H557" t="s">
        <v>145</v>
      </c>
      <c r="I557" s="102">
        <v>2055</v>
      </c>
      <c r="J557">
        <f t="shared" si="18"/>
        <v>2055</v>
      </c>
    </row>
    <row r="558" spans="1:10">
      <c r="A558" t="s">
        <v>160</v>
      </c>
      <c r="B558" t="s">
        <v>142</v>
      </c>
      <c r="C558" t="s">
        <v>149</v>
      </c>
      <c r="D558" t="s">
        <v>143</v>
      </c>
      <c r="E558" s="99">
        <v>39</v>
      </c>
      <c r="F558" t="s">
        <v>41</v>
      </c>
      <c r="G558" s="103" t="s">
        <v>187</v>
      </c>
      <c r="H558" t="s">
        <v>145</v>
      </c>
      <c r="I558" s="102">
        <v>4269</v>
      </c>
      <c r="J558">
        <f t="shared" si="18"/>
        <v>4269</v>
      </c>
    </row>
    <row r="559" spans="1:10">
      <c r="A559" t="s">
        <v>160</v>
      </c>
      <c r="B559" t="s">
        <v>142</v>
      </c>
      <c r="C559" t="s">
        <v>149</v>
      </c>
      <c r="D559" t="s">
        <v>143</v>
      </c>
      <c r="E559" s="99">
        <v>40</v>
      </c>
      <c r="F559" t="s">
        <v>42</v>
      </c>
      <c r="G559" s="103" t="s">
        <v>187</v>
      </c>
      <c r="H559" t="s">
        <v>145</v>
      </c>
      <c r="I559" s="102">
        <v>571</v>
      </c>
      <c r="J559">
        <f t="shared" si="18"/>
        <v>571</v>
      </c>
    </row>
    <row r="560" spans="1:10">
      <c r="A560" t="s">
        <v>160</v>
      </c>
      <c r="B560" t="s">
        <v>142</v>
      </c>
      <c r="C560" t="s">
        <v>149</v>
      </c>
      <c r="D560" t="s">
        <v>143</v>
      </c>
      <c r="E560" s="99">
        <v>41</v>
      </c>
      <c r="F560" t="s">
        <v>43</v>
      </c>
      <c r="G560" s="103" t="s">
        <v>187</v>
      </c>
      <c r="H560" t="s">
        <v>145</v>
      </c>
      <c r="I560" s="102">
        <v>2347</v>
      </c>
      <c r="J560">
        <f t="shared" si="18"/>
        <v>2347</v>
      </c>
    </row>
    <row r="561" spans="1:10">
      <c r="A561" t="s">
        <v>160</v>
      </c>
      <c r="B561" t="s">
        <v>142</v>
      </c>
      <c r="C561" t="s">
        <v>149</v>
      </c>
      <c r="D561" t="s">
        <v>143</v>
      </c>
      <c r="E561" s="99">
        <v>42</v>
      </c>
      <c r="F561" t="s">
        <v>44</v>
      </c>
      <c r="G561" s="103" t="s">
        <v>187</v>
      </c>
      <c r="H561" t="s">
        <v>145</v>
      </c>
      <c r="I561" s="102">
        <v>1226</v>
      </c>
      <c r="J561">
        <f t="shared" si="18"/>
        <v>1226</v>
      </c>
    </row>
    <row r="562" spans="1:10">
      <c r="A562" t="s">
        <v>160</v>
      </c>
      <c r="B562" t="s">
        <v>142</v>
      </c>
      <c r="C562" t="s">
        <v>149</v>
      </c>
      <c r="D562" t="s">
        <v>143</v>
      </c>
      <c r="E562" s="99">
        <v>43</v>
      </c>
      <c r="F562" t="s">
        <v>45</v>
      </c>
      <c r="G562" s="103" t="s">
        <v>187</v>
      </c>
      <c r="H562" t="s">
        <v>145</v>
      </c>
      <c r="I562" s="102">
        <v>2805</v>
      </c>
      <c r="J562">
        <f t="shared" si="18"/>
        <v>2805</v>
      </c>
    </row>
    <row r="563" spans="1:10">
      <c r="A563" t="s">
        <v>160</v>
      </c>
      <c r="B563" t="s">
        <v>142</v>
      </c>
      <c r="C563" t="s">
        <v>149</v>
      </c>
      <c r="D563" t="s">
        <v>143</v>
      </c>
      <c r="E563" s="99">
        <v>44</v>
      </c>
      <c r="F563" t="s">
        <v>46</v>
      </c>
      <c r="G563" s="103" t="s">
        <v>187</v>
      </c>
      <c r="H563" t="s">
        <v>145</v>
      </c>
      <c r="I563" s="102">
        <v>1442</v>
      </c>
      <c r="J563">
        <f t="shared" si="18"/>
        <v>1442</v>
      </c>
    </row>
    <row r="564" spans="1:10">
      <c r="A564" t="s">
        <v>160</v>
      </c>
      <c r="B564" t="s">
        <v>142</v>
      </c>
      <c r="C564" t="s">
        <v>149</v>
      </c>
      <c r="D564" t="s">
        <v>143</v>
      </c>
      <c r="E564" s="99">
        <v>45</v>
      </c>
      <c r="F564" t="s">
        <v>47</v>
      </c>
      <c r="G564" s="103" t="s">
        <v>187</v>
      </c>
      <c r="H564" t="s">
        <v>145</v>
      </c>
      <c r="I564" s="102">
        <v>632</v>
      </c>
      <c r="J564">
        <f t="shared" si="18"/>
        <v>632</v>
      </c>
    </row>
    <row r="565" spans="1:10">
      <c r="A565" t="s">
        <v>160</v>
      </c>
      <c r="B565" t="s">
        <v>142</v>
      </c>
      <c r="C565" t="s">
        <v>149</v>
      </c>
      <c r="D565" t="s">
        <v>143</v>
      </c>
      <c r="E565" s="99">
        <v>46</v>
      </c>
      <c r="F565" t="s">
        <v>48</v>
      </c>
      <c r="G565" s="103" t="s">
        <v>187</v>
      </c>
      <c r="H565" t="s">
        <v>145</v>
      </c>
      <c r="I565" s="102">
        <v>291</v>
      </c>
      <c r="J565">
        <f t="shared" si="18"/>
        <v>291</v>
      </c>
    </row>
    <row r="566" spans="1:10">
      <c r="A566" t="s">
        <v>160</v>
      </c>
      <c r="B566" t="s">
        <v>142</v>
      </c>
      <c r="C566" t="s">
        <v>149</v>
      </c>
      <c r="D566" t="s">
        <v>143</v>
      </c>
      <c r="E566" s="99">
        <v>47</v>
      </c>
      <c r="F566" t="s">
        <v>189</v>
      </c>
      <c r="G566" s="103" t="s">
        <v>187</v>
      </c>
      <c r="H566" t="s">
        <v>145</v>
      </c>
      <c r="I566" s="102">
        <v>222</v>
      </c>
      <c r="J566">
        <f t="shared" si="18"/>
        <v>222</v>
      </c>
    </row>
    <row r="567" spans="1:10">
      <c r="A567" t="s">
        <v>160</v>
      </c>
      <c r="B567" t="s">
        <v>142</v>
      </c>
      <c r="C567" t="s">
        <v>149</v>
      </c>
      <c r="D567" t="s">
        <v>143</v>
      </c>
      <c r="E567" s="99">
        <v>48</v>
      </c>
      <c r="F567" t="s">
        <v>202</v>
      </c>
      <c r="G567" s="103" t="s">
        <v>187</v>
      </c>
      <c r="H567" t="s">
        <v>145</v>
      </c>
      <c r="I567" s="102">
        <v>403</v>
      </c>
      <c r="J567">
        <f t="shared" si="18"/>
        <v>403</v>
      </c>
    </row>
    <row r="568" spans="1:10">
      <c r="A568" t="s">
        <v>160</v>
      </c>
      <c r="B568" t="s">
        <v>142</v>
      </c>
      <c r="C568" t="s">
        <v>149</v>
      </c>
      <c r="D568" t="s">
        <v>143</v>
      </c>
      <c r="E568" s="99">
        <v>49</v>
      </c>
      <c r="F568" t="s">
        <v>51</v>
      </c>
      <c r="G568" s="103" t="s">
        <v>187</v>
      </c>
      <c r="H568" t="s">
        <v>145</v>
      </c>
      <c r="I568" s="102">
        <v>17</v>
      </c>
      <c r="J568">
        <f t="shared" si="18"/>
        <v>17</v>
      </c>
    </row>
    <row r="569" spans="1:10">
      <c r="A569" t="s">
        <v>160</v>
      </c>
      <c r="B569" t="s">
        <v>142</v>
      </c>
      <c r="C569" t="s">
        <v>149</v>
      </c>
      <c r="D569" t="s">
        <v>143</v>
      </c>
      <c r="E569" s="99">
        <v>50</v>
      </c>
      <c r="F569" t="s">
        <v>52</v>
      </c>
      <c r="G569" s="103" t="s">
        <v>187</v>
      </c>
      <c r="H569" t="s">
        <v>145</v>
      </c>
      <c r="I569" s="102">
        <v>49</v>
      </c>
      <c r="J569">
        <f t="shared" si="18"/>
        <v>49</v>
      </c>
    </row>
    <row r="570" spans="1:10">
      <c r="A570" t="s">
        <v>160</v>
      </c>
      <c r="B570" t="s">
        <v>142</v>
      </c>
      <c r="C570" t="s">
        <v>149</v>
      </c>
      <c r="D570" t="s">
        <v>143</v>
      </c>
      <c r="E570" s="99">
        <v>51</v>
      </c>
      <c r="F570" t="s">
        <v>53</v>
      </c>
      <c r="G570" s="103" t="s">
        <v>187</v>
      </c>
      <c r="H570" t="s">
        <v>145</v>
      </c>
      <c r="I570" s="102">
        <v>108</v>
      </c>
      <c r="J570">
        <f t="shared" si="18"/>
        <v>108</v>
      </c>
    </row>
    <row r="571" spans="1:10">
      <c r="A571" t="s">
        <v>160</v>
      </c>
      <c r="B571" t="s">
        <v>142</v>
      </c>
      <c r="C571" t="s">
        <v>149</v>
      </c>
      <c r="D571" t="s">
        <v>143</v>
      </c>
      <c r="E571" s="99">
        <v>52</v>
      </c>
      <c r="F571" t="s">
        <v>54</v>
      </c>
      <c r="G571" s="103" t="s">
        <v>187</v>
      </c>
      <c r="H571" t="s">
        <v>145</v>
      </c>
      <c r="I571" s="102">
        <v>163</v>
      </c>
      <c r="J571">
        <f t="shared" si="18"/>
        <v>163</v>
      </c>
    </row>
    <row r="572" spans="1:10">
      <c r="A572" t="s">
        <v>160</v>
      </c>
      <c r="B572" t="s">
        <v>142</v>
      </c>
      <c r="C572" t="s">
        <v>149</v>
      </c>
      <c r="D572" t="s">
        <v>143</v>
      </c>
      <c r="E572" s="99">
        <v>53</v>
      </c>
      <c r="F572" t="s">
        <v>55</v>
      </c>
      <c r="G572" s="103" t="s">
        <v>187</v>
      </c>
      <c r="H572" t="s">
        <v>145</v>
      </c>
      <c r="I572" s="102">
        <v>197</v>
      </c>
      <c r="J572">
        <f t="shared" si="18"/>
        <v>197</v>
      </c>
    </row>
    <row r="573" spans="1:10">
      <c r="A573" t="s">
        <v>160</v>
      </c>
      <c r="B573" t="s">
        <v>142</v>
      </c>
      <c r="C573" t="s">
        <v>149</v>
      </c>
      <c r="D573" t="s">
        <v>143</v>
      </c>
      <c r="E573" s="99">
        <v>54</v>
      </c>
      <c r="F573" t="s">
        <v>56</v>
      </c>
      <c r="G573" s="103" t="s">
        <v>187</v>
      </c>
      <c r="H573" t="s">
        <v>145</v>
      </c>
      <c r="I573" s="102">
        <v>151</v>
      </c>
      <c r="J573">
        <f t="shared" si="18"/>
        <v>151</v>
      </c>
    </row>
    <row r="574" spans="1:10">
      <c r="A574" t="s">
        <v>160</v>
      </c>
      <c r="B574" t="s">
        <v>142</v>
      </c>
      <c r="C574" t="s">
        <v>149</v>
      </c>
      <c r="D574" t="s">
        <v>143</v>
      </c>
      <c r="E574" s="99">
        <v>57</v>
      </c>
      <c r="F574" t="s">
        <v>57</v>
      </c>
      <c r="G574" s="103" t="s">
        <v>187</v>
      </c>
      <c r="H574" t="s">
        <v>145</v>
      </c>
      <c r="I574" s="102">
        <v>1084</v>
      </c>
      <c r="J574">
        <f t="shared" ref="J574:J605" si="19">IF(I574="Msk",8,I574)</f>
        <v>1084</v>
      </c>
    </row>
    <row r="575" spans="1:10">
      <c r="A575" t="s">
        <v>160</v>
      </c>
      <c r="B575" t="s">
        <v>142</v>
      </c>
      <c r="C575" t="s">
        <v>149</v>
      </c>
      <c r="D575" t="s">
        <v>143</v>
      </c>
      <c r="E575" s="99">
        <v>58</v>
      </c>
      <c r="F575" t="s">
        <v>58</v>
      </c>
      <c r="G575" s="103" t="s">
        <v>187</v>
      </c>
      <c r="H575" t="s">
        <v>145</v>
      </c>
      <c r="I575" s="102">
        <v>175</v>
      </c>
      <c r="J575">
        <f t="shared" si="19"/>
        <v>175</v>
      </c>
    </row>
    <row r="576" spans="1:10">
      <c r="A576" t="s">
        <v>160</v>
      </c>
      <c r="B576" t="s">
        <v>142</v>
      </c>
      <c r="C576" t="s">
        <v>149</v>
      </c>
      <c r="D576" t="s">
        <v>143</v>
      </c>
      <c r="E576" s="99">
        <v>59</v>
      </c>
      <c r="F576" t="s">
        <v>59</v>
      </c>
      <c r="G576" s="103" t="s">
        <v>187</v>
      </c>
      <c r="H576" t="s">
        <v>145</v>
      </c>
      <c r="I576" s="102">
        <v>282</v>
      </c>
      <c r="J576">
        <f t="shared" si="19"/>
        <v>282</v>
      </c>
    </row>
    <row r="577" spans="1:10">
      <c r="A577" t="s">
        <v>160</v>
      </c>
      <c r="B577" t="s">
        <v>142</v>
      </c>
      <c r="C577" t="s">
        <v>149</v>
      </c>
      <c r="D577" t="s">
        <v>143</v>
      </c>
      <c r="E577" s="99">
        <v>60</v>
      </c>
      <c r="F577" t="s">
        <v>60</v>
      </c>
      <c r="G577" s="103" t="s">
        <v>187</v>
      </c>
      <c r="H577" t="s">
        <v>145</v>
      </c>
      <c r="I577" s="102">
        <v>428</v>
      </c>
      <c r="J577">
        <f t="shared" si="19"/>
        <v>428</v>
      </c>
    </row>
    <row r="578" spans="1:10">
      <c r="A578" t="s">
        <v>160</v>
      </c>
      <c r="B578" t="s">
        <v>142</v>
      </c>
      <c r="C578" t="s">
        <v>149</v>
      </c>
      <c r="D578" t="s">
        <v>143</v>
      </c>
      <c r="E578" s="99">
        <v>61</v>
      </c>
      <c r="F578" t="s">
        <v>61</v>
      </c>
      <c r="G578" s="103" t="s">
        <v>187</v>
      </c>
      <c r="H578" t="s">
        <v>145</v>
      </c>
      <c r="I578" s="102">
        <v>1609</v>
      </c>
      <c r="J578">
        <f t="shared" si="19"/>
        <v>1609</v>
      </c>
    </row>
    <row r="579" spans="1:10">
      <c r="A579" t="s">
        <v>160</v>
      </c>
      <c r="B579" t="s">
        <v>142</v>
      </c>
      <c r="C579" t="s">
        <v>149</v>
      </c>
      <c r="D579" t="s">
        <v>143</v>
      </c>
      <c r="E579" s="99">
        <v>62</v>
      </c>
      <c r="F579" t="s">
        <v>62</v>
      </c>
      <c r="G579" s="103" t="s">
        <v>187</v>
      </c>
      <c r="H579" t="s">
        <v>145</v>
      </c>
      <c r="I579" s="102">
        <v>1094</v>
      </c>
      <c r="J579">
        <f t="shared" si="19"/>
        <v>1094</v>
      </c>
    </row>
    <row r="580" spans="1:10">
      <c r="A580" t="s">
        <v>160</v>
      </c>
      <c r="B580" t="s">
        <v>142</v>
      </c>
      <c r="C580" t="s">
        <v>149</v>
      </c>
      <c r="D580" t="s">
        <v>143</v>
      </c>
      <c r="E580" s="99">
        <v>63</v>
      </c>
      <c r="F580" t="s">
        <v>63</v>
      </c>
      <c r="G580" s="103" t="s">
        <v>187</v>
      </c>
      <c r="H580" t="s">
        <v>145</v>
      </c>
      <c r="I580" s="102">
        <v>666</v>
      </c>
      <c r="J580">
        <f t="shared" si="19"/>
        <v>666</v>
      </c>
    </row>
    <row r="581" spans="1:10">
      <c r="A581" t="s">
        <v>160</v>
      </c>
      <c r="B581" t="s">
        <v>142</v>
      </c>
      <c r="C581" t="s">
        <v>149</v>
      </c>
      <c r="D581" t="s">
        <v>143</v>
      </c>
      <c r="E581" s="99">
        <v>64</v>
      </c>
      <c r="F581" t="s">
        <v>64</v>
      </c>
      <c r="G581" s="103" t="s">
        <v>187</v>
      </c>
      <c r="H581" t="s">
        <v>145</v>
      </c>
      <c r="I581" s="102">
        <v>116</v>
      </c>
      <c r="J581">
        <f t="shared" si="19"/>
        <v>116</v>
      </c>
    </row>
    <row r="582" spans="1:10">
      <c r="A582" t="s">
        <v>160</v>
      </c>
      <c r="B582" t="s">
        <v>142</v>
      </c>
      <c r="C582" t="s">
        <v>149</v>
      </c>
      <c r="D582" t="s">
        <v>143</v>
      </c>
      <c r="E582" s="99">
        <v>67</v>
      </c>
      <c r="F582" t="s">
        <v>65</v>
      </c>
      <c r="G582" s="103" t="s">
        <v>187</v>
      </c>
      <c r="H582" t="s">
        <v>145</v>
      </c>
      <c r="I582" s="102">
        <v>467</v>
      </c>
      <c r="J582">
        <f t="shared" si="19"/>
        <v>467</v>
      </c>
    </row>
    <row r="583" spans="1:10">
      <c r="A583" t="s">
        <v>160</v>
      </c>
      <c r="B583" t="s">
        <v>142</v>
      </c>
      <c r="C583" t="s">
        <v>149</v>
      </c>
      <c r="D583" t="s">
        <v>143</v>
      </c>
      <c r="E583" s="99">
        <v>68</v>
      </c>
      <c r="F583" t="s">
        <v>66</v>
      </c>
      <c r="G583" s="103" t="s">
        <v>187</v>
      </c>
      <c r="H583" t="s">
        <v>145</v>
      </c>
      <c r="I583" s="102">
        <v>1240</v>
      </c>
      <c r="J583">
        <f t="shared" si="19"/>
        <v>1240</v>
      </c>
    </row>
    <row r="584" spans="1:10">
      <c r="A584" t="s">
        <v>160</v>
      </c>
      <c r="B584" t="s">
        <v>142</v>
      </c>
      <c r="C584" t="s">
        <v>149</v>
      </c>
      <c r="D584" t="s">
        <v>143</v>
      </c>
      <c r="E584" s="99">
        <v>69</v>
      </c>
      <c r="F584" t="s">
        <v>67</v>
      </c>
      <c r="G584" s="103" t="s">
        <v>187</v>
      </c>
      <c r="H584" t="s">
        <v>145</v>
      </c>
      <c r="I584" s="102">
        <v>373</v>
      </c>
      <c r="J584">
        <f t="shared" si="19"/>
        <v>373</v>
      </c>
    </row>
    <row r="585" spans="1:10">
      <c r="A585" t="s">
        <v>160</v>
      </c>
      <c r="B585" t="s">
        <v>142</v>
      </c>
      <c r="C585" t="s">
        <v>149</v>
      </c>
      <c r="D585" t="s">
        <v>143</v>
      </c>
      <c r="E585" s="99">
        <v>70</v>
      </c>
      <c r="F585" t="s">
        <v>151</v>
      </c>
      <c r="G585" s="103" t="s">
        <v>187</v>
      </c>
      <c r="H585" t="s">
        <v>145</v>
      </c>
      <c r="I585" s="102">
        <v>331</v>
      </c>
      <c r="J585">
        <f t="shared" si="19"/>
        <v>331</v>
      </c>
    </row>
    <row r="586" spans="1:10">
      <c r="A586" t="s">
        <v>160</v>
      </c>
      <c r="B586" t="s">
        <v>142</v>
      </c>
      <c r="C586" t="s">
        <v>149</v>
      </c>
      <c r="D586" t="s">
        <v>143</v>
      </c>
      <c r="E586" s="99">
        <v>71</v>
      </c>
      <c r="F586" t="s">
        <v>69</v>
      </c>
      <c r="G586" s="103" t="s">
        <v>187</v>
      </c>
      <c r="H586" t="s">
        <v>145</v>
      </c>
      <c r="I586" s="102">
        <v>809</v>
      </c>
      <c r="J586">
        <f t="shared" si="19"/>
        <v>809</v>
      </c>
    </row>
    <row r="587" spans="1:10">
      <c r="A587" t="s">
        <v>160</v>
      </c>
      <c r="B587" t="s">
        <v>142</v>
      </c>
      <c r="C587" t="s">
        <v>149</v>
      </c>
      <c r="D587" t="s">
        <v>143</v>
      </c>
      <c r="E587" s="99">
        <v>72</v>
      </c>
      <c r="F587" t="s">
        <v>70</v>
      </c>
      <c r="G587" s="103" t="s">
        <v>187</v>
      </c>
      <c r="H587" t="s">
        <v>145</v>
      </c>
      <c r="I587" s="102">
        <v>415</v>
      </c>
      <c r="J587">
        <f t="shared" si="19"/>
        <v>415</v>
      </c>
    </row>
    <row r="588" spans="1:10">
      <c r="A588" t="s">
        <v>160</v>
      </c>
      <c r="B588" t="s">
        <v>142</v>
      </c>
      <c r="C588" t="s">
        <v>149</v>
      </c>
      <c r="D588" t="s">
        <v>143</v>
      </c>
      <c r="E588" s="99">
        <v>73</v>
      </c>
      <c r="F588" t="s">
        <v>190</v>
      </c>
      <c r="G588" s="103" t="s">
        <v>187</v>
      </c>
      <c r="H588" t="s">
        <v>145</v>
      </c>
      <c r="I588" s="102">
        <v>1317</v>
      </c>
      <c r="J588">
        <f t="shared" si="19"/>
        <v>1317</v>
      </c>
    </row>
    <row r="589" spans="1:10">
      <c r="A589" t="s">
        <v>160</v>
      </c>
      <c r="B589" t="s">
        <v>142</v>
      </c>
      <c r="C589" t="s">
        <v>149</v>
      </c>
      <c r="D589" t="s">
        <v>143</v>
      </c>
      <c r="E589" s="99">
        <v>74</v>
      </c>
      <c r="F589" t="s">
        <v>72</v>
      </c>
      <c r="G589" s="103" t="s">
        <v>187</v>
      </c>
      <c r="H589" t="s">
        <v>145</v>
      </c>
      <c r="I589" s="102">
        <v>82</v>
      </c>
      <c r="J589">
        <f t="shared" si="19"/>
        <v>82</v>
      </c>
    </row>
    <row r="590" spans="1:10">
      <c r="A590" t="s">
        <v>160</v>
      </c>
      <c r="B590" t="s">
        <v>142</v>
      </c>
      <c r="C590" t="s">
        <v>149</v>
      </c>
      <c r="D590" t="s">
        <v>143</v>
      </c>
      <c r="E590" s="99">
        <v>75</v>
      </c>
      <c r="F590" t="s">
        <v>73</v>
      </c>
      <c r="G590" s="103" t="s">
        <v>187</v>
      </c>
      <c r="H590" t="s">
        <v>145</v>
      </c>
      <c r="I590" s="102">
        <v>490</v>
      </c>
      <c r="J590">
        <f t="shared" si="19"/>
        <v>490</v>
      </c>
    </row>
    <row r="591" spans="1:10">
      <c r="A591" t="s">
        <v>160</v>
      </c>
      <c r="B591" t="s">
        <v>142</v>
      </c>
      <c r="C591" t="s">
        <v>149</v>
      </c>
      <c r="D591" t="s">
        <v>143</v>
      </c>
      <c r="E591" s="99">
        <v>78</v>
      </c>
      <c r="F591" t="s">
        <v>74</v>
      </c>
      <c r="G591" s="103" t="s">
        <v>187</v>
      </c>
      <c r="H591" t="s">
        <v>145</v>
      </c>
      <c r="I591" s="102">
        <v>130</v>
      </c>
      <c r="J591">
        <f t="shared" si="19"/>
        <v>130</v>
      </c>
    </row>
    <row r="592" spans="1:10">
      <c r="A592" t="s">
        <v>160</v>
      </c>
      <c r="B592" t="s">
        <v>142</v>
      </c>
      <c r="C592" t="s">
        <v>149</v>
      </c>
      <c r="D592" t="s">
        <v>143</v>
      </c>
      <c r="E592" s="99">
        <v>79</v>
      </c>
      <c r="F592" t="s">
        <v>75</v>
      </c>
      <c r="G592" s="103" t="s">
        <v>187</v>
      </c>
      <c r="H592" t="s">
        <v>145</v>
      </c>
      <c r="I592" s="102">
        <v>629</v>
      </c>
      <c r="J592">
        <f t="shared" si="19"/>
        <v>629</v>
      </c>
    </row>
    <row r="593" spans="1:10">
      <c r="A593" t="s">
        <v>160</v>
      </c>
      <c r="B593" t="s">
        <v>142</v>
      </c>
      <c r="C593" t="s">
        <v>149</v>
      </c>
      <c r="D593" t="s">
        <v>143</v>
      </c>
      <c r="E593" s="99">
        <v>81</v>
      </c>
      <c r="F593" t="s">
        <v>76</v>
      </c>
      <c r="G593" s="103" t="s">
        <v>187</v>
      </c>
      <c r="H593" t="s">
        <v>145</v>
      </c>
      <c r="I593" s="102">
        <v>51</v>
      </c>
      <c r="J593">
        <f t="shared" si="19"/>
        <v>51</v>
      </c>
    </row>
    <row r="594" spans="1:10">
      <c r="A594" t="s">
        <v>160</v>
      </c>
      <c r="B594" t="s">
        <v>142</v>
      </c>
      <c r="C594" t="s">
        <v>149</v>
      </c>
      <c r="D594" t="s">
        <v>143</v>
      </c>
      <c r="E594" s="99">
        <v>82</v>
      </c>
      <c r="F594" t="s">
        <v>77</v>
      </c>
      <c r="G594" s="103" t="s">
        <v>187</v>
      </c>
      <c r="H594" t="s">
        <v>145</v>
      </c>
      <c r="I594" s="102">
        <v>358</v>
      </c>
      <c r="J594">
        <f t="shared" si="19"/>
        <v>358</v>
      </c>
    </row>
    <row r="595" spans="1:10">
      <c r="A595" t="s">
        <v>160</v>
      </c>
      <c r="B595" t="s">
        <v>142</v>
      </c>
      <c r="C595" t="s">
        <v>149</v>
      </c>
      <c r="D595" t="s">
        <v>143</v>
      </c>
      <c r="E595" s="99">
        <v>83</v>
      </c>
      <c r="F595" t="s">
        <v>78</v>
      </c>
      <c r="G595" s="103" t="s">
        <v>187</v>
      </c>
      <c r="H595" t="s">
        <v>145</v>
      </c>
      <c r="I595" s="102">
        <v>544</v>
      </c>
      <c r="J595">
        <f t="shared" si="19"/>
        <v>544</v>
      </c>
    </row>
    <row r="596" spans="1:10">
      <c r="A596" t="s">
        <v>160</v>
      </c>
      <c r="B596" t="s">
        <v>142</v>
      </c>
      <c r="C596" t="s">
        <v>149</v>
      </c>
      <c r="D596" t="s">
        <v>143</v>
      </c>
      <c r="E596" s="99">
        <v>84</v>
      </c>
      <c r="F596" t="s">
        <v>79</v>
      </c>
      <c r="G596" s="103" t="s">
        <v>187</v>
      </c>
      <c r="H596" t="s">
        <v>145</v>
      </c>
      <c r="I596" s="102">
        <v>26</v>
      </c>
      <c r="J596">
        <f t="shared" si="19"/>
        <v>26</v>
      </c>
    </row>
    <row r="597" spans="1:10">
      <c r="A597" t="s">
        <v>160</v>
      </c>
      <c r="B597" t="s">
        <v>142</v>
      </c>
      <c r="C597" t="s">
        <v>149</v>
      </c>
      <c r="D597" t="s">
        <v>143</v>
      </c>
      <c r="E597" s="99">
        <v>85</v>
      </c>
      <c r="F597" t="s">
        <v>80</v>
      </c>
      <c r="G597" s="103" t="s">
        <v>187</v>
      </c>
      <c r="H597" t="s">
        <v>145</v>
      </c>
      <c r="I597" s="102">
        <v>115</v>
      </c>
      <c r="J597">
        <f t="shared" si="19"/>
        <v>115</v>
      </c>
    </row>
    <row r="598" spans="1:10">
      <c r="A598" t="s">
        <v>160</v>
      </c>
      <c r="B598" t="s">
        <v>142</v>
      </c>
      <c r="C598" t="s">
        <v>149</v>
      </c>
      <c r="D598" t="s">
        <v>143</v>
      </c>
      <c r="E598" s="99">
        <v>87</v>
      </c>
      <c r="F598" t="s">
        <v>81</v>
      </c>
      <c r="G598" s="103" t="s">
        <v>187</v>
      </c>
      <c r="H598" t="s">
        <v>145</v>
      </c>
      <c r="I598" s="102">
        <v>12</v>
      </c>
      <c r="J598">
        <f t="shared" si="19"/>
        <v>12</v>
      </c>
    </row>
    <row r="599" spans="1:10">
      <c r="A599" t="s">
        <v>160</v>
      </c>
      <c r="B599" t="s">
        <v>142</v>
      </c>
      <c r="C599" t="s">
        <v>149</v>
      </c>
      <c r="D599" t="s">
        <v>143</v>
      </c>
      <c r="E599" s="99">
        <v>91</v>
      </c>
      <c r="F599" t="s">
        <v>82</v>
      </c>
      <c r="G599" s="103" t="s">
        <v>187</v>
      </c>
      <c r="H599" t="s">
        <v>145</v>
      </c>
      <c r="I599" s="102">
        <v>304</v>
      </c>
    </row>
    <row r="600" spans="1:10">
      <c r="A600" t="s">
        <v>160</v>
      </c>
      <c r="B600" t="s">
        <v>142</v>
      </c>
      <c r="C600" t="s">
        <v>149</v>
      </c>
      <c r="D600" t="s">
        <v>143</v>
      </c>
      <c r="E600" s="99">
        <v>92</v>
      </c>
      <c r="F600" t="s">
        <v>83</v>
      </c>
      <c r="G600" s="103" t="s">
        <v>187</v>
      </c>
      <c r="H600" t="s">
        <v>145</v>
      </c>
      <c r="I600" s="102">
        <v>30</v>
      </c>
    </row>
    <row r="601" spans="1:10">
      <c r="A601" t="s">
        <v>160</v>
      </c>
      <c r="B601" t="s">
        <v>142</v>
      </c>
      <c r="C601" t="s">
        <v>149</v>
      </c>
      <c r="D601" t="s">
        <v>143</v>
      </c>
      <c r="E601" s="99">
        <v>93</v>
      </c>
      <c r="F601" t="s">
        <v>84</v>
      </c>
      <c r="G601" s="103" t="s">
        <v>187</v>
      </c>
      <c r="H601" t="s">
        <v>145</v>
      </c>
      <c r="I601" s="102">
        <v>313</v>
      </c>
    </row>
    <row r="602" spans="1:10">
      <c r="A602" t="s">
        <v>160</v>
      </c>
      <c r="B602" t="s">
        <v>142</v>
      </c>
      <c r="C602" t="s">
        <v>149</v>
      </c>
      <c r="D602" t="s">
        <v>143</v>
      </c>
      <c r="E602" s="99">
        <v>5</v>
      </c>
      <c r="F602" t="s">
        <v>25</v>
      </c>
      <c r="G602" s="101">
        <v>10</v>
      </c>
      <c r="H602" t="s">
        <v>145</v>
      </c>
      <c r="I602" s="102">
        <v>497</v>
      </c>
      <c r="J602">
        <f t="shared" ref="J602:J633" si="20">IF(I602="Msk",8,I602)</f>
        <v>497</v>
      </c>
    </row>
    <row r="603" spans="1:10">
      <c r="A603" t="s">
        <v>160</v>
      </c>
      <c r="B603" t="s">
        <v>142</v>
      </c>
      <c r="C603" t="s">
        <v>149</v>
      </c>
      <c r="D603" t="s">
        <v>143</v>
      </c>
      <c r="E603" s="99">
        <v>6</v>
      </c>
      <c r="F603" t="s">
        <v>26</v>
      </c>
      <c r="G603" s="101">
        <v>10</v>
      </c>
      <c r="H603" t="s">
        <v>145</v>
      </c>
      <c r="I603" s="102">
        <v>257</v>
      </c>
      <c r="J603">
        <f t="shared" si="20"/>
        <v>257</v>
      </c>
    </row>
    <row r="604" spans="1:10">
      <c r="A604" t="s">
        <v>160</v>
      </c>
      <c r="B604" t="s">
        <v>142</v>
      </c>
      <c r="C604" t="s">
        <v>149</v>
      </c>
      <c r="D604" t="s">
        <v>143</v>
      </c>
      <c r="E604" s="99">
        <v>8</v>
      </c>
      <c r="F604" t="s">
        <v>27</v>
      </c>
      <c r="G604" s="101">
        <v>10</v>
      </c>
      <c r="H604" t="s">
        <v>145</v>
      </c>
      <c r="I604" s="102">
        <v>451</v>
      </c>
      <c r="J604">
        <f t="shared" si="20"/>
        <v>451</v>
      </c>
    </row>
    <row r="605" spans="1:10">
      <c r="A605" t="s">
        <v>160</v>
      </c>
      <c r="B605" t="s">
        <v>142</v>
      </c>
      <c r="C605" t="s">
        <v>149</v>
      </c>
      <c r="D605" t="s">
        <v>143</v>
      </c>
      <c r="E605" s="99">
        <v>10</v>
      </c>
      <c r="F605" t="s">
        <v>28</v>
      </c>
      <c r="G605" s="101">
        <v>10</v>
      </c>
      <c r="H605" t="s">
        <v>145</v>
      </c>
      <c r="I605" s="102">
        <v>38</v>
      </c>
      <c r="J605">
        <f t="shared" si="20"/>
        <v>38</v>
      </c>
    </row>
    <row r="606" spans="1:10">
      <c r="A606" t="s">
        <v>160</v>
      </c>
      <c r="B606" t="s">
        <v>142</v>
      </c>
      <c r="C606" t="s">
        <v>149</v>
      </c>
      <c r="D606" t="s">
        <v>143</v>
      </c>
      <c r="E606" s="99">
        <v>19</v>
      </c>
      <c r="F606" t="s">
        <v>29</v>
      </c>
      <c r="G606" s="101">
        <v>10</v>
      </c>
      <c r="H606" t="s">
        <v>145</v>
      </c>
      <c r="I606" s="102">
        <v>94</v>
      </c>
      <c r="J606">
        <f t="shared" si="20"/>
        <v>94</v>
      </c>
    </row>
    <row r="607" spans="1:10">
      <c r="A607" t="s">
        <v>160</v>
      </c>
      <c r="B607" t="s">
        <v>142</v>
      </c>
      <c r="C607" t="s">
        <v>149</v>
      </c>
      <c r="D607" t="s">
        <v>143</v>
      </c>
      <c r="E607" s="99">
        <v>20</v>
      </c>
      <c r="F607" t="s">
        <v>30</v>
      </c>
      <c r="G607" s="101">
        <v>10</v>
      </c>
      <c r="H607" t="s">
        <v>145</v>
      </c>
      <c r="I607" s="102">
        <v>394</v>
      </c>
      <c r="J607">
        <f t="shared" si="20"/>
        <v>394</v>
      </c>
    </row>
    <row r="608" spans="1:10">
      <c r="A608" t="s">
        <v>160</v>
      </c>
      <c r="B608" t="s">
        <v>142</v>
      </c>
      <c r="C608" t="s">
        <v>149</v>
      </c>
      <c r="D608" t="s">
        <v>143</v>
      </c>
      <c r="E608" s="99">
        <v>22</v>
      </c>
      <c r="F608" t="s">
        <v>31</v>
      </c>
      <c r="G608" s="101">
        <v>10</v>
      </c>
      <c r="H608" t="s">
        <v>145</v>
      </c>
      <c r="I608" s="102">
        <v>757</v>
      </c>
      <c r="J608">
        <f t="shared" si="20"/>
        <v>757</v>
      </c>
    </row>
    <row r="609" spans="1:10">
      <c r="A609" t="s">
        <v>160</v>
      </c>
      <c r="B609" t="s">
        <v>142</v>
      </c>
      <c r="C609" t="s">
        <v>149</v>
      </c>
      <c r="D609" t="s">
        <v>143</v>
      </c>
      <c r="E609" s="99">
        <v>23</v>
      </c>
      <c r="F609" t="s">
        <v>32</v>
      </c>
      <c r="G609" s="101">
        <v>10</v>
      </c>
      <c r="H609" t="s">
        <v>145</v>
      </c>
      <c r="I609" s="102">
        <v>2108</v>
      </c>
      <c r="J609">
        <f t="shared" si="20"/>
        <v>2108</v>
      </c>
    </row>
    <row r="610" spans="1:10">
      <c r="A610" t="s">
        <v>160</v>
      </c>
      <c r="B610" t="s">
        <v>142</v>
      </c>
      <c r="C610" t="s">
        <v>149</v>
      </c>
      <c r="D610" t="s">
        <v>143</v>
      </c>
      <c r="E610" s="99">
        <v>27</v>
      </c>
      <c r="F610" t="s">
        <v>33</v>
      </c>
      <c r="G610" s="101">
        <v>10</v>
      </c>
      <c r="H610" t="s">
        <v>145</v>
      </c>
      <c r="I610" s="102">
        <v>353</v>
      </c>
      <c r="J610">
        <f t="shared" si="20"/>
        <v>353</v>
      </c>
    </row>
    <row r="611" spans="1:10">
      <c r="A611" t="s">
        <v>160</v>
      </c>
      <c r="B611" t="s">
        <v>142</v>
      </c>
      <c r="C611" t="s">
        <v>149</v>
      </c>
      <c r="D611" t="s">
        <v>143</v>
      </c>
      <c r="E611" s="99">
        <v>28</v>
      </c>
      <c r="F611" t="s">
        <v>34</v>
      </c>
      <c r="G611" s="101">
        <v>10</v>
      </c>
      <c r="H611" t="s">
        <v>145</v>
      </c>
      <c r="I611" s="102">
        <v>242</v>
      </c>
      <c r="J611">
        <f t="shared" si="20"/>
        <v>242</v>
      </c>
    </row>
    <row r="612" spans="1:10">
      <c r="A612" t="s">
        <v>160</v>
      </c>
      <c r="B612" t="s">
        <v>142</v>
      </c>
      <c r="C612" t="s">
        <v>149</v>
      </c>
      <c r="D612" t="s">
        <v>143</v>
      </c>
      <c r="E612" s="99">
        <v>33</v>
      </c>
      <c r="F612" t="s">
        <v>35</v>
      </c>
      <c r="G612" s="101">
        <v>10</v>
      </c>
      <c r="H612" t="s">
        <v>145</v>
      </c>
      <c r="I612" s="102">
        <v>1259</v>
      </c>
      <c r="J612">
        <f t="shared" si="20"/>
        <v>1259</v>
      </c>
    </row>
    <row r="613" spans="1:10">
      <c r="A613" t="s">
        <v>160</v>
      </c>
      <c r="B613" t="s">
        <v>142</v>
      </c>
      <c r="C613" t="s">
        <v>149</v>
      </c>
      <c r="D613" t="s">
        <v>143</v>
      </c>
      <c r="E613" s="99">
        <v>34</v>
      </c>
      <c r="F613" t="s">
        <v>36</v>
      </c>
      <c r="G613" s="101">
        <v>10</v>
      </c>
      <c r="H613" t="s">
        <v>145</v>
      </c>
      <c r="I613" s="102">
        <v>1716</v>
      </c>
      <c r="J613">
        <f t="shared" si="20"/>
        <v>1716</v>
      </c>
    </row>
    <row r="614" spans="1:10">
      <c r="A614" t="s">
        <v>160</v>
      </c>
      <c r="B614" t="s">
        <v>142</v>
      </c>
      <c r="C614" t="s">
        <v>149</v>
      </c>
      <c r="D614" t="s">
        <v>143</v>
      </c>
      <c r="E614" s="99">
        <v>35</v>
      </c>
      <c r="F614" t="s">
        <v>37</v>
      </c>
      <c r="G614" s="101">
        <v>10</v>
      </c>
      <c r="H614" t="s">
        <v>145</v>
      </c>
      <c r="I614" s="102">
        <v>2402</v>
      </c>
      <c r="J614">
        <f t="shared" si="20"/>
        <v>2402</v>
      </c>
    </row>
    <row r="615" spans="1:10">
      <c r="A615" t="s">
        <v>160</v>
      </c>
      <c r="B615" t="s">
        <v>142</v>
      </c>
      <c r="C615" t="s">
        <v>149</v>
      </c>
      <c r="D615" t="s">
        <v>143</v>
      </c>
      <c r="E615" s="99">
        <v>36</v>
      </c>
      <c r="F615" t="s">
        <v>38</v>
      </c>
      <c r="G615" s="101">
        <v>10</v>
      </c>
      <c r="H615" t="s">
        <v>145</v>
      </c>
      <c r="I615" s="102">
        <v>7130</v>
      </c>
      <c r="J615">
        <f t="shared" si="20"/>
        <v>7130</v>
      </c>
    </row>
    <row r="616" spans="1:10">
      <c r="A616" t="s">
        <v>160</v>
      </c>
      <c r="B616" t="s">
        <v>142</v>
      </c>
      <c r="C616" t="s">
        <v>149</v>
      </c>
      <c r="D616" t="s">
        <v>143</v>
      </c>
      <c r="E616" s="99">
        <v>37</v>
      </c>
      <c r="F616" t="s">
        <v>39</v>
      </c>
      <c r="G616" s="101">
        <v>10</v>
      </c>
      <c r="H616" t="s">
        <v>145</v>
      </c>
      <c r="I616" s="102">
        <v>1574</v>
      </c>
      <c r="J616">
        <f t="shared" si="20"/>
        <v>1574</v>
      </c>
    </row>
    <row r="617" spans="1:10">
      <c r="A617" t="s">
        <v>160</v>
      </c>
      <c r="B617" t="s">
        <v>142</v>
      </c>
      <c r="C617" t="s">
        <v>149</v>
      </c>
      <c r="D617" t="s">
        <v>143</v>
      </c>
      <c r="E617" s="99">
        <v>38</v>
      </c>
      <c r="F617" t="s">
        <v>40</v>
      </c>
      <c r="G617" s="101">
        <v>10</v>
      </c>
      <c r="H617" t="s">
        <v>145</v>
      </c>
      <c r="I617" s="102">
        <v>1941</v>
      </c>
      <c r="J617">
        <f t="shared" si="20"/>
        <v>1941</v>
      </c>
    </row>
    <row r="618" spans="1:10">
      <c r="A618" t="s">
        <v>160</v>
      </c>
      <c r="B618" t="s">
        <v>142</v>
      </c>
      <c r="C618" t="s">
        <v>149</v>
      </c>
      <c r="D618" t="s">
        <v>143</v>
      </c>
      <c r="E618" s="99">
        <v>39</v>
      </c>
      <c r="F618" t="s">
        <v>41</v>
      </c>
      <c r="G618" s="101">
        <v>10</v>
      </c>
      <c r="H618" t="s">
        <v>145</v>
      </c>
      <c r="I618" s="102">
        <v>4516</v>
      </c>
      <c r="J618">
        <f t="shared" si="20"/>
        <v>4516</v>
      </c>
    </row>
    <row r="619" spans="1:10">
      <c r="A619" t="s">
        <v>160</v>
      </c>
      <c r="B619" t="s">
        <v>142</v>
      </c>
      <c r="C619" t="s">
        <v>149</v>
      </c>
      <c r="D619" t="s">
        <v>143</v>
      </c>
      <c r="E619" s="99">
        <v>40</v>
      </c>
      <c r="F619" t="s">
        <v>42</v>
      </c>
      <c r="G619" s="101">
        <v>10</v>
      </c>
      <c r="H619" t="s">
        <v>145</v>
      </c>
      <c r="I619" s="102">
        <v>598</v>
      </c>
      <c r="J619">
        <f t="shared" si="20"/>
        <v>598</v>
      </c>
    </row>
    <row r="620" spans="1:10">
      <c r="A620" t="s">
        <v>160</v>
      </c>
      <c r="B620" t="s">
        <v>142</v>
      </c>
      <c r="C620" t="s">
        <v>149</v>
      </c>
      <c r="D620" t="s">
        <v>143</v>
      </c>
      <c r="E620" s="99">
        <v>41</v>
      </c>
      <c r="F620" t="s">
        <v>43</v>
      </c>
      <c r="G620" s="101">
        <v>10</v>
      </c>
      <c r="H620" t="s">
        <v>145</v>
      </c>
      <c r="I620" s="102">
        <v>2388</v>
      </c>
      <c r="J620">
        <f t="shared" si="20"/>
        <v>2388</v>
      </c>
    </row>
    <row r="621" spans="1:10">
      <c r="A621" t="s">
        <v>160</v>
      </c>
      <c r="B621" t="s">
        <v>142</v>
      </c>
      <c r="C621" t="s">
        <v>149</v>
      </c>
      <c r="D621" t="s">
        <v>143</v>
      </c>
      <c r="E621" s="99">
        <v>42</v>
      </c>
      <c r="F621" t="s">
        <v>44</v>
      </c>
      <c r="G621" s="101">
        <v>10</v>
      </c>
      <c r="H621" t="s">
        <v>145</v>
      </c>
      <c r="I621" s="102">
        <v>1202</v>
      </c>
      <c r="J621">
        <f t="shared" si="20"/>
        <v>1202</v>
      </c>
    </row>
    <row r="622" spans="1:10">
      <c r="A622" t="s">
        <v>160</v>
      </c>
      <c r="B622" t="s">
        <v>142</v>
      </c>
      <c r="C622" t="s">
        <v>149</v>
      </c>
      <c r="D622" t="s">
        <v>143</v>
      </c>
      <c r="E622" s="99">
        <v>43</v>
      </c>
      <c r="F622" t="s">
        <v>45</v>
      </c>
      <c r="G622" s="101">
        <v>10</v>
      </c>
      <c r="H622" t="s">
        <v>145</v>
      </c>
      <c r="I622" s="102">
        <v>2839</v>
      </c>
      <c r="J622">
        <f t="shared" si="20"/>
        <v>2839</v>
      </c>
    </row>
    <row r="623" spans="1:10">
      <c r="A623" t="s">
        <v>160</v>
      </c>
      <c r="B623" t="s">
        <v>142</v>
      </c>
      <c r="C623" t="s">
        <v>149</v>
      </c>
      <c r="D623" t="s">
        <v>143</v>
      </c>
      <c r="E623" s="99">
        <v>44</v>
      </c>
      <c r="F623" t="s">
        <v>46</v>
      </c>
      <c r="G623" s="101">
        <v>10</v>
      </c>
      <c r="H623" t="s">
        <v>145</v>
      </c>
      <c r="I623" s="102">
        <v>1395</v>
      </c>
      <c r="J623">
        <f t="shared" si="20"/>
        <v>1395</v>
      </c>
    </row>
    <row r="624" spans="1:10">
      <c r="A624" t="s">
        <v>160</v>
      </c>
      <c r="B624" t="s">
        <v>142</v>
      </c>
      <c r="C624" t="s">
        <v>149</v>
      </c>
      <c r="D624" t="s">
        <v>143</v>
      </c>
      <c r="E624" s="99">
        <v>45</v>
      </c>
      <c r="F624" t="s">
        <v>47</v>
      </c>
      <c r="G624" s="101">
        <v>10</v>
      </c>
      <c r="H624" t="s">
        <v>145</v>
      </c>
      <c r="I624" s="102">
        <v>689</v>
      </c>
      <c r="J624">
        <f t="shared" si="20"/>
        <v>689</v>
      </c>
    </row>
    <row r="625" spans="1:10">
      <c r="A625" t="s">
        <v>160</v>
      </c>
      <c r="B625" t="s">
        <v>142</v>
      </c>
      <c r="C625" t="s">
        <v>149</v>
      </c>
      <c r="D625" t="s">
        <v>143</v>
      </c>
      <c r="E625" s="99">
        <v>46</v>
      </c>
      <c r="F625" t="s">
        <v>48</v>
      </c>
      <c r="G625" s="101">
        <v>10</v>
      </c>
      <c r="H625" t="s">
        <v>145</v>
      </c>
      <c r="I625" s="102">
        <v>265</v>
      </c>
      <c r="J625">
        <f t="shared" si="20"/>
        <v>265</v>
      </c>
    </row>
    <row r="626" spans="1:10">
      <c r="A626" t="s">
        <v>160</v>
      </c>
      <c r="B626" t="s">
        <v>142</v>
      </c>
      <c r="C626" t="s">
        <v>149</v>
      </c>
      <c r="D626" t="s">
        <v>143</v>
      </c>
      <c r="E626" s="99">
        <v>47</v>
      </c>
      <c r="F626" t="s">
        <v>189</v>
      </c>
      <c r="G626" s="101">
        <v>10</v>
      </c>
      <c r="H626" t="s">
        <v>145</v>
      </c>
      <c r="I626" s="102">
        <v>255</v>
      </c>
      <c r="J626">
        <f t="shared" si="20"/>
        <v>255</v>
      </c>
    </row>
    <row r="627" spans="1:10">
      <c r="A627" t="s">
        <v>160</v>
      </c>
      <c r="B627" t="s">
        <v>142</v>
      </c>
      <c r="C627" t="s">
        <v>149</v>
      </c>
      <c r="D627" t="s">
        <v>143</v>
      </c>
      <c r="E627" s="99">
        <v>48</v>
      </c>
      <c r="F627" t="s">
        <v>202</v>
      </c>
      <c r="G627" s="101">
        <v>10</v>
      </c>
      <c r="H627" t="s">
        <v>145</v>
      </c>
      <c r="I627" s="102">
        <v>423</v>
      </c>
      <c r="J627">
        <f t="shared" si="20"/>
        <v>423</v>
      </c>
    </row>
    <row r="628" spans="1:10">
      <c r="A628" t="s">
        <v>160</v>
      </c>
      <c r="B628" t="s">
        <v>142</v>
      </c>
      <c r="C628" t="s">
        <v>149</v>
      </c>
      <c r="D628" t="s">
        <v>143</v>
      </c>
      <c r="E628" s="99">
        <v>49</v>
      </c>
      <c r="F628" t="s">
        <v>51</v>
      </c>
      <c r="G628" s="101">
        <v>10</v>
      </c>
      <c r="H628" t="s">
        <v>145</v>
      </c>
      <c r="I628" s="102" t="s">
        <v>150</v>
      </c>
      <c r="J628">
        <f t="shared" si="20"/>
        <v>8</v>
      </c>
    </row>
    <row r="629" spans="1:10">
      <c r="A629" t="s">
        <v>160</v>
      </c>
      <c r="B629" t="s">
        <v>142</v>
      </c>
      <c r="C629" t="s">
        <v>149</v>
      </c>
      <c r="D629" t="s">
        <v>143</v>
      </c>
      <c r="E629" s="99">
        <v>50</v>
      </c>
      <c r="F629" t="s">
        <v>52</v>
      </c>
      <c r="G629" s="101">
        <v>10</v>
      </c>
      <c r="H629" t="s">
        <v>145</v>
      </c>
      <c r="I629" s="102">
        <v>43</v>
      </c>
      <c r="J629">
        <f t="shared" si="20"/>
        <v>43</v>
      </c>
    </row>
    <row r="630" spans="1:10">
      <c r="A630" t="s">
        <v>160</v>
      </c>
      <c r="B630" t="s">
        <v>142</v>
      </c>
      <c r="C630" t="s">
        <v>149</v>
      </c>
      <c r="D630" t="s">
        <v>143</v>
      </c>
      <c r="E630" s="99">
        <v>51</v>
      </c>
      <c r="F630" t="s">
        <v>53</v>
      </c>
      <c r="G630" s="101">
        <v>10</v>
      </c>
      <c r="H630" t="s">
        <v>145</v>
      </c>
      <c r="I630" s="102">
        <v>103</v>
      </c>
      <c r="J630">
        <f t="shared" si="20"/>
        <v>103</v>
      </c>
    </row>
    <row r="631" spans="1:10">
      <c r="A631" t="s">
        <v>160</v>
      </c>
      <c r="B631" t="s">
        <v>142</v>
      </c>
      <c r="C631" t="s">
        <v>149</v>
      </c>
      <c r="D631" t="s">
        <v>143</v>
      </c>
      <c r="E631" s="99">
        <v>52</v>
      </c>
      <c r="F631" t="s">
        <v>54</v>
      </c>
      <c r="G631" s="101">
        <v>10</v>
      </c>
      <c r="H631" t="s">
        <v>145</v>
      </c>
      <c r="I631" s="102">
        <v>134</v>
      </c>
      <c r="J631">
        <f t="shared" si="20"/>
        <v>134</v>
      </c>
    </row>
    <row r="632" spans="1:10">
      <c r="A632" t="s">
        <v>160</v>
      </c>
      <c r="B632" t="s">
        <v>142</v>
      </c>
      <c r="C632" t="s">
        <v>149</v>
      </c>
      <c r="D632" t="s">
        <v>143</v>
      </c>
      <c r="E632" s="99">
        <v>53</v>
      </c>
      <c r="F632" t="s">
        <v>55</v>
      </c>
      <c r="G632" s="101">
        <v>10</v>
      </c>
      <c r="H632" t="s">
        <v>145</v>
      </c>
      <c r="I632" s="102">
        <v>213</v>
      </c>
      <c r="J632">
        <f t="shared" si="20"/>
        <v>213</v>
      </c>
    </row>
    <row r="633" spans="1:10">
      <c r="A633" t="s">
        <v>160</v>
      </c>
      <c r="B633" t="s">
        <v>142</v>
      </c>
      <c r="C633" t="s">
        <v>149</v>
      </c>
      <c r="D633" t="s">
        <v>143</v>
      </c>
      <c r="E633" s="99">
        <v>54</v>
      </c>
      <c r="F633" t="s">
        <v>56</v>
      </c>
      <c r="G633" s="101">
        <v>10</v>
      </c>
      <c r="H633" t="s">
        <v>145</v>
      </c>
      <c r="I633" s="102">
        <v>163</v>
      </c>
      <c r="J633">
        <f t="shared" si="20"/>
        <v>163</v>
      </c>
    </row>
    <row r="634" spans="1:10">
      <c r="A634" t="s">
        <v>160</v>
      </c>
      <c r="B634" t="s">
        <v>142</v>
      </c>
      <c r="C634" t="s">
        <v>149</v>
      </c>
      <c r="D634" t="s">
        <v>143</v>
      </c>
      <c r="E634" s="99">
        <v>57</v>
      </c>
      <c r="F634" t="s">
        <v>57</v>
      </c>
      <c r="G634" s="101">
        <v>10</v>
      </c>
      <c r="H634" t="s">
        <v>145</v>
      </c>
      <c r="I634" s="102">
        <v>1054</v>
      </c>
      <c r="J634">
        <f t="shared" ref="J634:J665" si="21">IF(I634="Msk",8,I634)</f>
        <v>1054</v>
      </c>
    </row>
    <row r="635" spans="1:10">
      <c r="A635" t="s">
        <v>160</v>
      </c>
      <c r="B635" t="s">
        <v>142</v>
      </c>
      <c r="C635" t="s">
        <v>149</v>
      </c>
      <c r="D635" t="s">
        <v>143</v>
      </c>
      <c r="E635" s="99">
        <v>58</v>
      </c>
      <c r="F635" t="s">
        <v>58</v>
      </c>
      <c r="G635" s="101">
        <v>10</v>
      </c>
      <c r="H635" t="s">
        <v>145</v>
      </c>
      <c r="I635" s="102">
        <v>178</v>
      </c>
      <c r="J635">
        <f t="shared" si="21"/>
        <v>178</v>
      </c>
    </row>
    <row r="636" spans="1:10">
      <c r="A636" t="s">
        <v>160</v>
      </c>
      <c r="B636" t="s">
        <v>142</v>
      </c>
      <c r="C636" t="s">
        <v>149</v>
      </c>
      <c r="D636" t="s">
        <v>143</v>
      </c>
      <c r="E636" s="99">
        <v>59</v>
      </c>
      <c r="F636" t="s">
        <v>59</v>
      </c>
      <c r="G636" s="101">
        <v>10</v>
      </c>
      <c r="H636" t="s">
        <v>145</v>
      </c>
      <c r="I636" s="102">
        <v>325</v>
      </c>
      <c r="J636">
        <f t="shared" si="21"/>
        <v>325</v>
      </c>
    </row>
    <row r="637" spans="1:10">
      <c r="A637" t="s">
        <v>160</v>
      </c>
      <c r="B637" t="s">
        <v>142</v>
      </c>
      <c r="C637" t="s">
        <v>149</v>
      </c>
      <c r="D637" t="s">
        <v>143</v>
      </c>
      <c r="E637" s="99">
        <v>60</v>
      </c>
      <c r="F637" t="s">
        <v>60</v>
      </c>
      <c r="G637" s="101">
        <v>10</v>
      </c>
      <c r="H637" t="s">
        <v>145</v>
      </c>
      <c r="I637" s="102">
        <v>445</v>
      </c>
      <c r="J637">
        <f t="shared" si="21"/>
        <v>445</v>
      </c>
    </row>
    <row r="638" spans="1:10">
      <c r="A638" t="s">
        <v>160</v>
      </c>
      <c r="B638" t="s">
        <v>142</v>
      </c>
      <c r="C638" t="s">
        <v>149</v>
      </c>
      <c r="D638" t="s">
        <v>143</v>
      </c>
      <c r="E638" s="99">
        <v>61</v>
      </c>
      <c r="F638" t="s">
        <v>61</v>
      </c>
      <c r="G638" s="101">
        <v>10</v>
      </c>
      <c r="H638" t="s">
        <v>145</v>
      </c>
      <c r="I638" s="102">
        <v>1683</v>
      </c>
      <c r="J638">
        <f t="shared" si="21"/>
        <v>1683</v>
      </c>
    </row>
    <row r="639" spans="1:10">
      <c r="A639" t="s">
        <v>160</v>
      </c>
      <c r="B639" t="s">
        <v>142</v>
      </c>
      <c r="C639" t="s">
        <v>149</v>
      </c>
      <c r="D639" t="s">
        <v>143</v>
      </c>
      <c r="E639" s="99">
        <v>62</v>
      </c>
      <c r="F639" t="s">
        <v>62</v>
      </c>
      <c r="G639" s="101">
        <v>10</v>
      </c>
      <c r="H639" t="s">
        <v>145</v>
      </c>
      <c r="I639" s="102">
        <v>1115</v>
      </c>
      <c r="J639">
        <f t="shared" si="21"/>
        <v>1115</v>
      </c>
    </row>
    <row r="640" spans="1:10">
      <c r="A640" t="s">
        <v>160</v>
      </c>
      <c r="B640" t="s">
        <v>142</v>
      </c>
      <c r="C640" t="s">
        <v>149</v>
      </c>
      <c r="D640" t="s">
        <v>143</v>
      </c>
      <c r="E640" s="99">
        <v>63</v>
      </c>
      <c r="F640" t="s">
        <v>63</v>
      </c>
      <c r="G640" s="101">
        <v>10</v>
      </c>
      <c r="H640" t="s">
        <v>145</v>
      </c>
      <c r="I640" s="102">
        <v>651</v>
      </c>
      <c r="J640">
        <f t="shared" si="21"/>
        <v>651</v>
      </c>
    </row>
    <row r="641" spans="1:10">
      <c r="A641" t="s">
        <v>160</v>
      </c>
      <c r="B641" t="s">
        <v>142</v>
      </c>
      <c r="C641" t="s">
        <v>149</v>
      </c>
      <c r="D641" t="s">
        <v>143</v>
      </c>
      <c r="E641" s="99">
        <v>64</v>
      </c>
      <c r="F641" t="s">
        <v>64</v>
      </c>
      <c r="G641" s="101">
        <v>10</v>
      </c>
      <c r="H641" t="s">
        <v>145</v>
      </c>
      <c r="I641" s="102">
        <v>113</v>
      </c>
      <c r="J641">
        <f t="shared" si="21"/>
        <v>113</v>
      </c>
    </row>
    <row r="642" spans="1:10">
      <c r="A642" t="s">
        <v>160</v>
      </c>
      <c r="B642" t="s">
        <v>142</v>
      </c>
      <c r="C642" t="s">
        <v>149</v>
      </c>
      <c r="D642" t="s">
        <v>143</v>
      </c>
      <c r="E642" s="99">
        <v>67</v>
      </c>
      <c r="F642" t="s">
        <v>65</v>
      </c>
      <c r="G642" s="101">
        <v>10</v>
      </c>
      <c r="H642" t="s">
        <v>145</v>
      </c>
      <c r="I642" s="102">
        <v>533</v>
      </c>
      <c r="J642">
        <f t="shared" si="21"/>
        <v>533</v>
      </c>
    </row>
    <row r="643" spans="1:10">
      <c r="A643" t="s">
        <v>160</v>
      </c>
      <c r="B643" t="s">
        <v>142</v>
      </c>
      <c r="C643" t="s">
        <v>149</v>
      </c>
      <c r="D643" t="s">
        <v>143</v>
      </c>
      <c r="E643" s="99">
        <v>68</v>
      </c>
      <c r="F643" t="s">
        <v>66</v>
      </c>
      <c r="G643" s="101">
        <v>10</v>
      </c>
      <c r="H643" t="s">
        <v>145</v>
      </c>
      <c r="I643" s="102">
        <v>1332</v>
      </c>
      <c r="J643">
        <f t="shared" si="21"/>
        <v>1332</v>
      </c>
    </row>
    <row r="644" spans="1:10">
      <c r="A644" t="s">
        <v>160</v>
      </c>
      <c r="B644" t="s">
        <v>142</v>
      </c>
      <c r="C644" t="s">
        <v>149</v>
      </c>
      <c r="D644" t="s">
        <v>143</v>
      </c>
      <c r="E644" s="99">
        <v>69</v>
      </c>
      <c r="F644" t="s">
        <v>67</v>
      </c>
      <c r="G644" s="101">
        <v>10</v>
      </c>
      <c r="H644" t="s">
        <v>145</v>
      </c>
      <c r="I644" s="102">
        <v>348</v>
      </c>
      <c r="J644">
        <f t="shared" si="21"/>
        <v>348</v>
      </c>
    </row>
    <row r="645" spans="1:10">
      <c r="A645" t="s">
        <v>160</v>
      </c>
      <c r="B645" t="s">
        <v>142</v>
      </c>
      <c r="C645" t="s">
        <v>149</v>
      </c>
      <c r="D645" t="s">
        <v>143</v>
      </c>
      <c r="E645" s="99">
        <v>70</v>
      </c>
      <c r="F645" t="s">
        <v>151</v>
      </c>
      <c r="G645" s="101">
        <v>10</v>
      </c>
      <c r="H645" t="s">
        <v>145</v>
      </c>
      <c r="I645" s="102">
        <v>351</v>
      </c>
      <c r="J645">
        <f t="shared" si="21"/>
        <v>351</v>
      </c>
    </row>
    <row r="646" spans="1:10">
      <c r="A646" t="s">
        <v>160</v>
      </c>
      <c r="B646" t="s">
        <v>142</v>
      </c>
      <c r="C646" t="s">
        <v>149</v>
      </c>
      <c r="D646" t="s">
        <v>143</v>
      </c>
      <c r="E646" s="99">
        <v>71</v>
      </c>
      <c r="F646" t="s">
        <v>69</v>
      </c>
      <c r="G646" s="101">
        <v>10</v>
      </c>
      <c r="H646" t="s">
        <v>145</v>
      </c>
      <c r="I646" s="102">
        <v>899</v>
      </c>
      <c r="J646">
        <f t="shared" si="21"/>
        <v>899</v>
      </c>
    </row>
    <row r="647" spans="1:10">
      <c r="A647" t="s">
        <v>160</v>
      </c>
      <c r="B647" t="s">
        <v>142</v>
      </c>
      <c r="C647" t="s">
        <v>149</v>
      </c>
      <c r="D647" t="s">
        <v>143</v>
      </c>
      <c r="E647" s="99">
        <v>72</v>
      </c>
      <c r="F647" t="s">
        <v>70</v>
      </c>
      <c r="G647" s="101">
        <v>10</v>
      </c>
      <c r="H647" t="s">
        <v>145</v>
      </c>
      <c r="I647" s="102">
        <v>478</v>
      </c>
      <c r="J647">
        <f t="shared" si="21"/>
        <v>478</v>
      </c>
    </row>
    <row r="648" spans="1:10">
      <c r="A648" t="s">
        <v>160</v>
      </c>
      <c r="B648" t="s">
        <v>142</v>
      </c>
      <c r="C648" t="s">
        <v>149</v>
      </c>
      <c r="D648" t="s">
        <v>143</v>
      </c>
      <c r="E648" s="99">
        <v>73</v>
      </c>
      <c r="F648" t="s">
        <v>190</v>
      </c>
      <c r="G648" s="101">
        <v>10</v>
      </c>
      <c r="H648" t="s">
        <v>145</v>
      </c>
      <c r="I648" s="102">
        <v>1314</v>
      </c>
      <c r="J648">
        <f t="shared" si="21"/>
        <v>1314</v>
      </c>
    </row>
    <row r="649" spans="1:10">
      <c r="A649" t="s">
        <v>160</v>
      </c>
      <c r="B649" t="s">
        <v>142</v>
      </c>
      <c r="C649" t="s">
        <v>149</v>
      </c>
      <c r="D649" t="s">
        <v>143</v>
      </c>
      <c r="E649" s="99">
        <v>74</v>
      </c>
      <c r="F649" t="s">
        <v>72</v>
      </c>
      <c r="G649" s="101">
        <v>10</v>
      </c>
      <c r="H649" t="s">
        <v>145</v>
      </c>
      <c r="I649" s="102">
        <v>84</v>
      </c>
      <c r="J649">
        <f t="shared" si="21"/>
        <v>84</v>
      </c>
    </row>
    <row r="650" spans="1:10">
      <c r="A650" t="s">
        <v>160</v>
      </c>
      <c r="B650" t="s">
        <v>142</v>
      </c>
      <c r="C650" t="s">
        <v>149</v>
      </c>
      <c r="D650" t="s">
        <v>143</v>
      </c>
      <c r="E650" s="99">
        <v>75</v>
      </c>
      <c r="F650" t="s">
        <v>73</v>
      </c>
      <c r="G650" s="101">
        <v>10</v>
      </c>
      <c r="H650" t="s">
        <v>145</v>
      </c>
      <c r="I650" s="102">
        <v>537</v>
      </c>
      <c r="J650">
        <f t="shared" si="21"/>
        <v>537</v>
      </c>
    </row>
    <row r="651" spans="1:10">
      <c r="A651" t="s">
        <v>160</v>
      </c>
      <c r="B651" t="s">
        <v>142</v>
      </c>
      <c r="C651" t="s">
        <v>149</v>
      </c>
      <c r="D651" t="s">
        <v>143</v>
      </c>
      <c r="E651" s="99">
        <v>78</v>
      </c>
      <c r="F651" t="s">
        <v>74</v>
      </c>
      <c r="G651" s="101">
        <v>10</v>
      </c>
      <c r="H651" t="s">
        <v>145</v>
      </c>
      <c r="I651" s="102">
        <v>124</v>
      </c>
      <c r="J651">
        <f t="shared" si="21"/>
        <v>124</v>
      </c>
    </row>
    <row r="652" spans="1:10">
      <c r="A652" t="s">
        <v>160</v>
      </c>
      <c r="B652" t="s">
        <v>142</v>
      </c>
      <c r="C652" t="s">
        <v>149</v>
      </c>
      <c r="D652" t="s">
        <v>143</v>
      </c>
      <c r="E652" s="99">
        <v>79</v>
      </c>
      <c r="F652" t="s">
        <v>75</v>
      </c>
      <c r="G652" s="101">
        <v>10</v>
      </c>
      <c r="H652" t="s">
        <v>145</v>
      </c>
      <c r="I652" s="102">
        <v>631</v>
      </c>
      <c r="J652">
        <f t="shared" si="21"/>
        <v>631</v>
      </c>
    </row>
    <row r="653" spans="1:10">
      <c r="A653" t="s">
        <v>160</v>
      </c>
      <c r="B653" t="s">
        <v>142</v>
      </c>
      <c r="C653" t="s">
        <v>149</v>
      </c>
      <c r="D653" t="s">
        <v>143</v>
      </c>
      <c r="E653" s="99">
        <v>81</v>
      </c>
      <c r="F653" t="s">
        <v>76</v>
      </c>
      <c r="G653" s="101">
        <v>10</v>
      </c>
      <c r="H653" t="s">
        <v>145</v>
      </c>
      <c r="I653" s="102">
        <v>50</v>
      </c>
      <c r="J653">
        <f t="shared" si="21"/>
        <v>50</v>
      </c>
    </row>
    <row r="654" spans="1:10">
      <c r="A654" t="s">
        <v>160</v>
      </c>
      <c r="B654" t="s">
        <v>142</v>
      </c>
      <c r="C654" t="s">
        <v>149</v>
      </c>
      <c r="D654" t="s">
        <v>143</v>
      </c>
      <c r="E654" s="99">
        <v>82</v>
      </c>
      <c r="F654" t="s">
        <v>77</v>
      </c>
      <c r="G654" s="101">
        <v>10</v>
      </c>
      <c r="H654" t="s">
        <v>145</v>
      </c>
      <c r="I654" s="102">
        <v>371</v>
      </c>
      <c r="J654">
        <f t="shared" si="21"/>
        <v>371</v>
      </c>
    </row>
    <row r="655" spans="1:10">
      <c r="A655" t="s">
        <v>160</v>
      </c>
      <c r="B655" t="s">
        <v>142</v>
      </c>
      <c r="C655" t="s">
        <v>149</v>
      </c>
      <c r="D655" t="s">
        <v>143</v>
      </c>
      <c r="E655" s="99">
        <v>83</v>
      </c>
      <c r="F655" t="s">
        <v>78</v>
      </c>
      <c r="G655" s="101">
        <v>10</v>
      </c>
      <c r="H655" t="s">
        <v>145</v>
      </c>
      <c r="I655" s="102">
        <v>530</v>
      </c>
      <c r="J655">
        <f t="shared" si="21"/>
        <v>530</v>
      </c>
    </row>
    <row r="656" spans="1:10">
      <c r="A656" t="s">
        <v>160</v>
      </c>
      <c r="B656" t="s">
        <v>142</v>
      </c>
      <c r="C656" t="s">
        <v>149</v>
      </c>
      <c r="D656" t="s">
        <v>143</v>
      </c>
      <c r="E656" s="99">
        <v>84</v>
      </c>
      <c r="F656" t="s">
        <v>79</v>
      </c>
      <c r="G656" s="101">
        <v>10</v>
      </c>
      <c r="H656" t="s">
        <v>145</v>
      </c>
      <c r="I656" s="102">
        <v>34</v>
      </c>
      <c r="J656">
        <f t="shared" si="21"/>
        <v>34</v>
      </c>
    </row>
    <row r="657" spans="1:10">
      <c r="A657" t="s">
        <v>160</v>
      </c>
      <c r="B657" t="s">
        <v>142</v>
      </c>
      <c r="C657" t="s">
        <v>149</v>
      </c>
      <c r="D657" t="s">
        <v>143</v>
      </c>
      <c r="E657" s="99">
        <v>85</v>
      </c>
      <c r="F657" t="s">
        <v>80</v>
      </c>
      <c r="G657" s="101">
        <v>10</v>
      </c>
      <c r="H657" t="s">
        <v>145</v>
      </c>
      <c r="I657" s="102">
        <v>140</v>
      </c>
      <c r="J657">
        <f t="shared" si="21"/>
        <v>140</v>
      </c>
    </row>
    <row r="658" spans="1:10">
      <c r="A658" t="s">
        <v>160</v>
      </c>
      <c r="B658" t="s">
        <v>142</v>
      </c>
      <c r="C658" t="s">
        <v>149</v>
      </c>
      <c r="D658" t="s">
        <v>143</v>
      </c>
      <c r="E658" s="99">
        <v>87</v>
      </c>
      <c r="F658" t="s">
        <v>81</v>
      </c>
      <c r="G658" s="101">
        <v>10</v>
      </c>
      <c r="H658" t="s">
        <v>145</v>
      </c>
      <c r="I658" s="102" t="s">
        <v>150</v>
      </c>
      <c r="J658">
        <f t="shared" si="21"/>
        <v>8</v>
      </c>
    </row>
    <row r="659" spans="1:10">
      <c r="A659" t="s">
        <v>160</v>
      </c>
      <c r="B659" t="s">
        <v>142</v>
      </c>
      <c r="C659" t="s">
        <v>149</v>
      </c>
      <c r="D659" t="s">
        <v>143</v>
      </c>
      <c r="E659" s="99">
        <v>91</v>
      </c>
      <c r="F659" t="s">
        <v>82</v>
      </c>
      <c r="G659" s="101">
        <v>10</v>
      </c>
      <c r="H659" t="s">
        <v>145</v>
      </c>
      <c r="I659" s="102">
        <v>334</v>
      </c>
    </row>
    <row r="660" spans="1:10">
      <c r="A660" t="s">
        <v>160</v>
      </c>
      <c r="B660" t="s">
        <v>142</v>
      </c>
      <c r="C660" t="s">
        <v>149</v>
      </c>
      <c r="D660" t="s">
        <v>143</v>
      </c>
      <c r="E660" s="99">
        <v>92</v>
      </c>
      <c r="F660" t="s">
        <v>83</v>
      </c>
      <c r="G660" s="101">
        <v>10</v>
      </c>
      <c r="H660" t="s">
        <v>145</v>
      </c>
      <c r="I660" s="102">
        <v>18</v>
      </c>
    </row>
    <row r="661" spans="1:10">
      <c r="A661" t="s">
        <v>160</v>
      </c>
      <c r="B661" t="s">
        <v>142</v>
      </c>
      <c r="C661" t="s">
        <v>149</v>
      </c>
      <c r="D661" t="s">
        <v>143</v>
      </c>
      <c r="E661" s="99">
        <v>93</v>
      </c>
      <c r="F661" t="s">
        <v>84</v>
      </c>
      <c r="G661" s="101">
        <v>10</v>
      </c>
      <c r="H661" t="s">
        <v>145</v>
      </c>
      <c r="I661" s="102">
        <v>247</v>
      </c>
    </row>
    <row r="662" spans="1:10">
      <c r="A662" t="s">
        <v>160</v>
      </c>
      <c r="B662" t="s">
        <v>142</v>
      </c>
      <c r="C662" t="s">
        <v>149</v>
      </c>
      <c r="D662" t="s">
        <v>143</v>
      </c>
      <c r="E662" s="99">
        <v>5</v>
      </c>
      <c r="F662" t="s">
        <v>25</v>
      </c>
      <c r="G662" s="101">
        <v>11</v>
      </c>
      <c r="H662" t="s">
        <v>145</v>
      </c>
      <c r="I662" s="102">
        <v>541</v>
      </c>
      <c r="J662">
        <f t="shared" ref="J662:J693" si="22">IF(I662="Msk",8,I662)</f>
        <v>541</v>
      </c>
    </row>
    <row r="663" spans="1:10">
      <c r="A663" t="s">
        <v>160</v>
      </c>
      <c r="B663" t="s">
        <v>142</v>
      </c>
      <c r="C663" t="s">
        <v>149</v>
      </c>
      <c r="D663" t="s">
        <v>143</v>
      </c>
      <c r="E663" s="99">
        <v>6</v>
      </c>
      <c r="F663" t="s">
        <v>26</v>
      </c>
      <c r="G663" s="101">
        <v>11</v>
      </c>
      <c r="H663" t="s">
        <v>145</v>
      </c>
      <c r="I663" s="102">
        <v>307</v>
      </c>
      <c r="J663">
        <f t="shared" si="22"/>
        <v>307</v>
      </c>
    </row>
    <row r="664" spans="1:10">
      <c r="A664" t="s">
        <v>160</v>
      </c>
      <c r="B664" t="s">
        <v>142</v>
      </c>
      <c r="C664" t="s">
        <v>149</v>
      </c>
      <c r="D664" t="s">
        <v>143</v>
      </c>
      <c r="E664" s="99">
        <v>8</v>
      </c>
      <c r="F664" t="s">
        <v>27</v>
      </c>
      <c r="G664" s="101">
        <v>11</v>
      </c>
      <c r="H664" t="s">
        <v>145</v>
      </c>
      <c r="I664" s="102">
        <v>412</v>
      </c>
      <c r="J664">
        <f t="shared" si="22"/>
        <v>412</v>
      </c>
    </row>
    <row r="665" spans="1:10">
      <c r="A665" t="s">
        <v>160</v>
      </c>
      <c r="B665" t="s">
        <v>142</v>
      </c>
      <c r="C665" t="s">
        <v>149</v>
      </c>
      <c r="D665" t="s">
        <v>143</v>
      </c>
      <c r="E665" s="99">
        <v>10</v>
      </c>
      <c r="F665" t="s">
        <v>28</v>
      </c>
      <c r="G665" s="101">
        <v>11</v>
      </c>
      <c r="H665" t="s">
        <v>145</v>
      </c>
      <c r="I665" s="102">
        <v>44</v>
      </c>
      <c r="J665">
        <f t="shared" si="22"/>
        <v>44</v>
      </c>
    </row>
    <row r="666" spans="1:10">
      <c r="A666" t="s">
        <v>160</v>
      </c>
      <c r="B666" t="s">
        <v>142</v>
      </c>
      <c r="C666" t="s">
        <v>149</v>
      </c>
      <c r="D666" t="s">
        <v>143</v>
      </c>
      <c r="E666" s="99">
        <v>19</v>
      </c>
      <c r="F666" t="s">
        <v>29</v>
      </c>
      <c r="G666" s="101">
        <v>11</v>
      </c>
      <c r="H666" t="s">
        <v>145</v>
      </c>
      <c r="I666" s="102">
        <v>83</v>
      </c>
      <c r="J666">
        <f t="shared" si="22"/>
        <v>83</v>
      </c>
    </row>
    <row r="667" spans="1:10">
      <c r="A667" t="s">
        <v>160</v>
      </c>
      <c r="B667" t="s">
        <v>142</v>
      </c>
      <c r="C667" t="s">
        <v>149</v>
      </c>
      <c r="D667" t="s">
        <v>143</v>
      </c>
      <c r="E667" s="99">
        <v>20</v>
      </c>
      <c r="F667" t="s">
        <v>30</v>
      </c>
      <c r="G667" s="101">
        <v>11</v>
      </c>
      <c r="H667" t="s">
        <v>145</v>
      </c>
      <c r="I667" s="102">
        <v>342</v>
      </c>
      <c r="J667">
        <f t="shared" si="22"/>
        <v>342</v>
      </c>
    </row>
    <row r="668" spans="1:10">
      <c r="A668" t="s">
        <v>160</v>
      </c>
      <c r="B668" t="s">
        <v>142</v>
      </c>
      <c r="C668" t="s">
        <v>149</v>
      </c>
      <c r="D668" t="s">
        <v>143</v>
      </c>
      <c r="E668" s="99">
        <v>22</v>
      </c>
      <c r="F668" t="s">
        <v>31</v>
      </c>
      <c r="G668" s="101">
        <v>11</v>
      </c>
      <c r="H668" t="s">
        <v>145</v>
      </c>
      <c r="I668" s="102">
        <v>804</v>
      </c>
      <c r="J668">
        <f t="shared" si="22"/>
        <v>804</v>
      </c>
    </row>
    <row r="669" spans="1:10">
      <c r="A669" t="s">
        <v>160</v>
      </c>
      <c r="B669" t="s">
        <v>142</v>
      </c>
      <c r="C669" t="s">
        <v>149</v>
      </c>
      <c r="D669" t="s">
        <v>143</v>
      </c>
      <c r="E669" s="99">
        <v>23</v>
      </c>
      <c r="F669" t="s">
        <v>32</v>
      </c>
      <c r="G669" s="101">
        <v>11</v>
      </c>
      <c r="H669" t="s">
        <v>145</v>
      </c>
      <c r="I669" s="102">
        <v>2123</v>
      </c>
      <c r="J669">
        <f t="shared" si="22"/>
        <v>2123</v>
      </c>
    </row>
    <row r="670" spans="1:10">
      <c r="A670" t="s">
        <v>160</v>
      </c>
      <c r="B670" t="s">
        <v>142</v>
      </c>
      <c r="C670" t="s">
        <v>149</v>
      </c>
      <c r="D670" t="s">
        <v>143</v>
      </c>
      <c r="E670" s="99">
        <v>27</v>
      </c>
      <c r="F670" t="s">
        <v>33</v>
      </c>
      <c r="G670" s="101">
        <v>11</v>
      </c>
      <c r="H670" t="s">
        <v>145</v>
      </c>
      <c r="I670" s="102">
        <v>357</v>
      </c>
      <c r="J670">
        <f t="shared" si="22"/>
        <v>357</v>
      </c>
    </row>
    <row r="671" spans="1:10">
      <c r="A671" t="s">
        <v>160</v>
      </c>
      <c r="B671" t="s">
        <v>142</v>
      </c>
      <c r="C671" t="s">
        <v>149</v>
      </c>
      <c r="D671" t="s">
        <v>143</v>
      </c>
      <c r="E671" s="99">
        <v>28</v>
      </c>
      <c r="F671" t="s">
        <v>34</v>
      </c>
      <c r="G671" s="101">
        <v>11</v>
      </c>
      <c r="H671" t="s">
        <v>145</v>
      </c>
      <c r="I671" s="102">
        <v>257</v>
      </c>
      <c r="J671">
        <f t="shared" si="22"/>
        <v>257</v>
      </c>
    </row>
    <row r="672" spans="1:10">
      <c r="A672" t="s">
        <v>160</v>
      </c>
      <c r="B672" t="s">
        <v>142</v>
      </c>
      <c r="C672" t="s">
        <v>149</v>
      </c>
      <c r="D672" t="s">
        <v>143</v>
      </c>
      <c r="E672" s="99">
        <v>33</v>
      </c>
      <c r="F672" t="s">
        <v>35</v>
      </c>
      <c r="G672" s="101">
        <v>11</v>
      </c>
      <c r="H672" t="s">
        <v>145</v>
      </c>
      <c r="I672" s="102">
        <v>1291</v>
      </c>
      <c r="J672">
        <f t="shared" si="22"/>
        <v>1291</v>
      </c>
    </row>
    <row r="673" spans="1:10">
      <c r="A673" t="s">
        <v>160</v>
      </c>
      <c r="B673" t="s">
        <v>142</v>
      </c>
      <c r="C673" t="s">
        <v>149</v>
      </c>
      <c r="D673" t="s">
        <v>143</v>
      </c>
      <c r="E673" s="99">
        <v>34</v>
      </c>
      <c r="F673" t="s">
        <v>36</v>
      </c>
      <c r="G673" s="101">
        <v>11</v>
      </c>
      <c r="H673" t="s">
        <v>145</v>
      </c>
      <c r="I673" s="102">
        <v>1833</v>
      </c>
      <c r="J673">
        <f t="shared" si="22"/>
        <v>1833</v>
      </c>
    </row>
    <row r="674" spans="1:10">
      <c r="A674" t="s">
        <v>160</v>
      </c>
      <c r="B674" t="s">
        <v>142</v>
      </c>
      <c r="C674" t="s">
        <v>149</v>
      </c>
      <c r="D674" t="s">
        <v>143</v>
      </c>
      <c r="E674" s="99">
        <v>35</v>
      </c>
      <c r="F674" t="s">
        <v>37</v>
      </c>
      <c r="G674" s="101">
        <v>11</v>
      </c>
      <c r="H674" t="s">
        <v>145</v>
      </c>
      <c r="I674" s="102">
        <v>2349</v>
      </c>
      <c r="J674">
        <f t="shared" si="22"/>
        <v>2349</v>
      </c>
    </row>
    <row r="675" spans="1:10">
      <c r="A675" t="s">
        <v>160</v>
      </c>
      <c r="B675" t="s">
        <v>142</v>
      </c>
      <c r="C675" t="s">
        <v>149</v>
      </c>
      <c r="D675" t="s">
        <v>143</v>
      </c>
      <c r="E675" s="99">
        <v>36</v>
      </c>
      <c r="F675" t="s">
        <v>38</v>
      </c>
      <c r="G675" s="101">
        <v>11</v>
      </c>
      <c r="H675" t="s">
        <v>145</v>
      </c>
      <c r="I675" s="102">
        <v>6969</v>
      </c>
      <c r="J675">
        <f t="shared" si="22"/>
        <v>6969</v>
      </c>
    </row>
    <row r="676" spans="1:10">
      <c r="A676" t="s">
        <v>160</v>
      </c>
      <c r="B676" t="s">
        <v>142</v>
      </c>
      <c r="C676" t="s">
        <v>149</v>
      </c>
      <c r="D676" t="s">
        <v>143</v>
      </c>
      <c r="E676" s="99">
        <v>37</v>
      </c>
      <c r="F676" t="s">
        <v>39</v>
      </c>
      <c r="G676" s="101">
        <v>11</v>
      </c>
      <c r="H676" t="s">
        <v>145</v>
      </c>
      <c r="I676" s="102">
        <v>1681</v>
      </c>
      <c r="J676">
        <f t="shared" si="22"/>
        <v>1681</v>
      </c>
    </row>
    <row r="677" spans="1:10">
      <c r="A677" t="s">
        <v>160</v>
      </c>
      <c r="B677" t="s">
        <v>142</v>
      </c>
      <c r="C677" t="s">
        <v>149</v>
      </c>
      <c r="D677" t="s">
        <v>143</v>
      </c>
      <c r="E677" s="99">
        <v>38</v>
      </c>
      <c r="F677" t="s">
        <v>40</v>
      </c>
      <c r="G677" s="101">
        <v>11</v>
      </c>
      <c r="H677" t="s">
        <v>145</v>
      </c>
      <c r="I677" s="102">
        <v>1967</v>
      </c>
      <c r="J677">
        <f t="shared" si="22"/>
        <v>1967</v>
      </c>
    </row>
    <row r="678" spans="1:10">
      <c r="A678" t="s">
        <v>160</v>
      </c>
      <c r="B678" t="s">
        <v>142</v>
      </c>
      <c r="C678" t="s">
        <v>149</v>
      </c>
      <c r="D678" t="s">
        <v>143</v>
      </c>
      <c r="E678" s="99">
        <v>39</v>
      </c>
      <c r="F678" t="s">
        <v>41</v>
      </c>
      <c r="G678" s="101">
        <v>11</v>
      </c>
      <c r="H678" t="s">
        <v>145</v>
      </c>
      <c r="I678" s="102">
        <v>4596</v>
      </c>
      <c r="J678">
        <f t="shared" si="22"/>
        <v>4596</v>
      </c>
    </row>
    <row r="679" spans="1:10">
      <c r="A679" t="s">
        <v>160</v>
      </c>
      <c r="B679" t="s">
        <v>142</v>
      </c>
      <c r="C679" t="s">
        <v>149</v>
      </c>
      <c r="D679" t="s">
        <v>143</v>
      </c>
      <c r="E679" s="99">
        <v>40</v>
      </c>
      <c r="F679" t="s">
        <v>42</v>
      </c>
      <c r="G679" s="101">
        <v>11</v>
      </c>
      <c r="H679" t="s">
        <v>145</v>
      </c>
      <c r="I679" s="102">
        <v>706</v>
      </c>
      <c r="J679">
        <f t="shared" si="22"/>
        <v>706</v>
      </c>
    </row>
    <row r="680" spans="1:10">
      <c r="A680" t="s">
        <v>160</v>
      </c>
      <c r="B680" t="s">
        <v>142</v>
      </c>
      <c r="C680" t="s">
        <v>149</v>
      </c>
      <c r="D680" t="s">
        <v>143</v>
      </c>
      <c r="E680" s="99">
        <v>41</v>
      </c>
      <c r="F680" t="s">
        <v>43</v>
      </c>
      <c r="G680" s="101">
        <v>11</v>
      </c>
      <c r="H680" t="s">
        <v>145</v>
      </c>
      <c r="I680" s="102">
        <v>2443</v>
      </c>
      <c r="J680">
        <f t="shared" si="22"/>
        <v>2443</v>
      </c>
    </row>
    <row r="681" spans="1:10">
      <c r="A681" t="s">
        <v>160</v>
      </c>
      <c r="B681" t="s">
        <v>142</v>
      </c>
      <c r="C681" t="s">
        <v>149</v>
      </c>
      <c r="D681" t="s">
        <v>143</v>
      </c>
      <c r="E681" s="99">
        <v>42</v>
      </c>
      <c r="F681" t="s">
        <v>44</v>
      </c>
      <c r="G681" s="101">
        <v>11</v>
      </c>
      <c r="H681" t="s">
        <v>145</v>
      </c>
      <c r="I681" s="102">
        <v>1265</v>
      </c>
      <c r="J681">
        <f t="shared" si="22"/>
        <v>1265</v>
      </c>
    </row>
    <row r="682" spans="1:10">
      <c r="A682" t="s">
        <v>160</v>
      </c>
      <c r="B682" t="s">
        <v>142</v>
      </c>
      <c r="C682" t="s">
        <v>149</v>
      </c>
      <c r="D682" t="s">
        <v>143</v>
      </c>
      <c r="E682" s="99">
        <v>43</v>
      </c>
      <c r="F682" t="s">
        <v>45</v>
      </c>
      <c r="G682" s="101">
        <v>11</v>
      </c>
      <c r="H682" t="s">
        <v>145</v>
      </c>
      <c r="I682" s="102">
        <v>3038</v>
      </c>
      <c r="J682">
        <f t="shared" si="22"/>
        <v>3038</v>
      </c>
    </row>
    <row r="683" spans="1:10">
      <c r="A683" t="s">
        <v>160</v>
      </c>
      <c r="B683" t="s">
        <v>142</v>
      </c>
      <c r="C683" t="s">
        <v>149</v>
      </c>
      <c r="D683" t="s">
        <v>143</v>
      </c>
      <c r="E683" s="99">
        <v>44</v>
      </c>
      <c r="F683" t="s">
        <v>46</v>
      </c>
      <c r="G683" s="101">
        <v>11</v>
      </c>
      <c r="H683" t="s">
        <v>145</v>
      </c>
      <c r="I683" s="102">
        <v>1513</v>
      </c>
      <c r="J683">
        <f t="shared" si="22"/>
        <v>1513</v>
      </c>
    </row>
    <row r="684" spans="1:10">
      <c r="A684" t="s">
        <v>160</v>
      </c>
      <c r="B684" t="s">
        <v>142</v>
      </c>
      <c r="C684" t="s">
        <v>149</v>
      </c>
      <c r="D684" t="s">
        <v>143</v>
      </c>
      <c r="E684" s="99">
        <v>45</v>
      </c>
      <c r="F684" t="s">
        <v>47</v>
      </c>
      <c r="G684" s="101">
        <v>11</v>
      </c>
      <c r="H684" t="s">
        <v>145</v>
      </c>
      <c r="I684" s="102">
        <v>691</v>
      </c>
      <c r="J684">
        <f t="shared" si="22"/>
        <v>691</v>
      </c>
    </row>
    <row r="685" spans="1:10">
      <c r="A685" t="s">
        <v>160</v>
      </c>
      <c r="B685" t="s">
        <v>142</v>
      </c>
      <c r="C685" t="s">
        <v>149</v>
      </c>
      <c r="D685" t="s">
        <v>143</v>
      </c>
      <c r="E685" s="99">
        <v>46</v>
      </c>
      <c r="F685" t="s">
        <v>48</v>
      </c>
      <c r="G685" s="101">
        <v>11</v>
      </c>
      <c r="H685" t="s">
        <v>145</v>
      </c>
      <c r="I685" s="102">
        <v>285</v>
      </c>
      <c r="J685">
        <f t="shared" si="22"/>
        <v>285</v>
      </c>
    </row>
    <row r="686" spans="1:10">
      <c r="A686" t="s">
        <v>160</v>
      </c>
      <c r="B686" t="s">
        <v>142</v>
      </c>
      <c r="C686" t="s">
        <v>149</v>
      </c>
      <c r="D686" t="s">
        <v>143</v>
      </c>
      <c r="E686" s="99">
        <v>47</v>
      </c>
      <c r="F686" t="s">
        <v>189</v>
      </c>
      <c r="G686" s="101">
        <v>11</v>
      </c>
      <c r="H686" t="s">
        <v>145</v>
      </c>
      <c r="I686" s="102">
        <v>256</v>
      </c>
      <c r="J686">
        <f t="shared" si="22"/>
        <v>256</v>
      </c>
    </row>
    <row r="687" spans="1:10">
      <c r="A687" t="s">
        <v>160</v>
      </c>
      <c r="B687" t="s">
        <v>142</v>
      </c>
      <c r="C687" t="s">
        <v>149</v>
      </c>
      <c r="D687" t="s">
        <v>143</v>
      </c>
      <c r="E687" s="99">
        <v>48</v>
      </c>
      <c r="F687" t="s">
        <v>202</v>
      </c>
      <c r="G687" s="101">
        <v>11</v>
      </c>
      <c r="H687" t="s">
        <v>145</v>
      </c>
      <c r="I687" s="102">
        <v>419</v>
      </c>
      <c r="J687">
        <f t="shared" si="22"/>
        <v>419</v>
      </c>
    </row>
    <row r="688" spans="1:10">
      <c r="A688" t="s">
        <v>160</v>
      </c>
      <c r="B688" t="s">
        <v>142</v>
      </c>
      <c r="C688" t="s">
        <v>149</v>
      </c>
      <c r="D688" t="s">
        <v>143</v>
      </c>
      <c r="E688" s="99">
        <v>49</v>
      </c>
      <c r="F688" t="s">
        <v>51</v>
      </c>
      <c r="G688" s="101">
        <v>11</v>
      </c>
      <c r="H688" t="s">
        <v>145</v>
      </c>
      <c r="I688" s="102">
        <v>22</v>
      </c>
      <c r="J688">
        <f t="shared" si="22"/>
        <v>22</v>
      </c>
    </row>
    <row r="689" spans="1:10">
      <c r="A689" t="s">
        <v>160</v>
      </c>
      <c r="B689" t="s">
        <v>142</v>
      </c>
      <c r="C689" t="s">
        <v>149</v>
      </c>
      <c r="D689" t="s">
        <v>143</v>
      </c>
      <c r="E689" s="99">
        <v>50</v>
      </c>
      <c r="F689" t="s">
        <v>52</v>
      </c>
      <c r="G689" s="101">
        <v>11</v>
      </c>
      <c r="H689" t="s">
        <v>145</v>
      </c>
      <c r="I689" s="102">
        <v>41</v>
      </c>
      <c r="J689">
        <f t="shared" si="22"/>
        <v>41</v>
      </c>
    </row>
    <row r="690" spans="1:10">
      <c r="A690" t="s">
        <v>160</v>
      </c>
      <c r="B690" t="s">
        <v>142</v>
      </c>
      <c r="C690" t="s">
        <v>149</v>
      </c>
      <c r="D690" t="s">
        <v>143</v>
      </c>
      <c r="E690" s="99">
        <v>51</v>
      </c>
      <c r="F690" t="s">
        <v>53</v>
      </c>
      <c r="G690" s="101">
        <v>11</v>
      </c>
      <c r="H690" t="s">
        <v>145</v>
      </c>
      <c r="I690" s="102">
        <v>113</v>
      </c>
      <c r="J690">
        <f t="shared" si="22"/>
        <v>113</v>
      </c>
    </row>
    <row r="691" spans="1:10">
      <c r="A691" t="s">
        <v>160</v>
      </c>
      <c r="B691" t="s">
        <v>142</v>
      </c>
      <c r="C691" t="s">
        <v>149</v>
      </c>
      <c r="D691" t="s">
        <v>143</v>
      </c>
      <c r="E691" s="99">
        <v>52</v>
      </c>
      <c r="F691" t="s">
        <v>54</v>
      </c>
      <c r="G691" s="101">
        <v>11</v>
      </c>
      <c r="H691" t="s">
        <v>145</v>
      </c>
      <c r="I691" s="102">
        <v>189</v>
      </c>
      <c r="J691">
        <f t="shared" si="22"/>
        <v>189</v>
      </c>
    </row>
    <row r="692" spans="1:10">
      <c r="A692" t="s">
        <v>160</v>
      </c>
      <c r="B692" t="s">
        <v>142</v>
      </c>
      <c r="C692" t="s">
        <v>149</v>
      </c>
      <c r="D692" t="s">
        <v>143</v>
      </c>
      <c r="E692" s="99">
        <v>53</v>
      </c>
      <c r="F692" t="s">
        <v>55</v>
      </c>
      <c r="G692" s="101">
        <v>11</v>
      </c>
      <c r="H692" t="s">
        <v>145</v>
      </c>
      <c r="I692" s="102">
        <v>180</v>
      </c>
      <c r="J692">
        <f t="shared" si="22"/>
        <v>180</v>
      </c>
    </row>
    <row r="693" spans="1:10">
      <c r="A693" t="s">
        <v>160</v>
      </c>
      <c r="B693" t="s">
        <v>142</v>
      </c>
      <c r="C693" t="s">
        <v>149</v>
      </c>
      <c r="D693" t="s">
        <v>143</v>
      </c>
      <c r="E693" s="99">
        <v>54</v>
      </c>
      <c r="F693" t="s">
        <v>56</v>
      </c>
      <c r="G693" s="101">
        <v>11</v>
      </c>
      <c r="H693" t="s">
        <v>145</v>
      </c>
      <c r="I693" s="102">
        <v>160</v>
      </c>
      <c r="J693">
        <f t="shared" si="22"/>
        <v>160</v>
      </c>
    </row>
    <row r="694" spans="1:10">
      <c r="A694" t="s">
        <v>160</v>
      </c>
      <c r="B694" t="s">
        <v>142</v>
      </c>
      <c r="C694" t="s">
        <v>149</v>
      </c>
      <c r="D694" t="s">
        <v>143</v>
      </c>
      <c r="E694" s="99">
        <v>57</v>
      </c>
      <c r="F694" t="s">
        <v>57</v>
      </c>
      <c r="G694" s="101">
        <v>11</v>
      </c>
      <c r="H694" t="s">
        <v>145</v>
      </c>
      <c r="I694" s="102">
        <v>1075</v>
      </c>
      <c r="J694">
        <f t="shared" ref="J694:J725" si="23">IF(I694="Msk",8,I694)</f>
        <v>1075</v>
      </c>
    </row>
    <row r="695" spans="1:10">
      <c r="A695" t="s">
        <v>160</v>
      </c>
      <c r="B695" t="s">
        <v>142</v>
      </c>
      <c r="C695" t="s">
        <v>149</v>
      </c>
      <c r="D695" t="s">
        <v>143</v>
      </c>
      <c r="E695" s="99">
        <v>58</v>
      </c>
      <c r="F695" t="s">
        <v>58</v>
      </c>
      <c r="G695" s="101">
        <v>11</v>
      </c>
      <c r="H695" t="s">
        <v>145</v>
      </c>
      <c r="I695" s="102">
        <v>264</v>
      </c>
      <c r="J695">
        <f t="shared" si="23"/>
        <v>264</v>
      </c>
    </row>
    <row r="696" spans="1:10">
      <c r="A696" t="s">
        <v>160</v>
      </c>
      <c r="B696" t="s">
        <v>142</v>
      </c>
      <c r="C696" t="s">
        <v>149</v>
      </c>
      <c r="D696" t="s">
        <v>143</v>
      </c>
      <c r="E696" s="99">
        <v>59</v>
      </c>
      <c r="F696" t="s">
        <v>59</v>
      </c>
      <c r="G696" s="101">
        <v>11</v>
      </c>
      <c r="H696" t="s">
        <v>145</v>
      </c>
      <c r="I696" s="102">
        <v>272</v>
      </c>
      <c r="J696">
        <f t="shared" si="23"/>
        <v>272</v>
      </c>
    </row>
    <row r="697" spans="1:10">
      <c r="A697" t="s">
        <v>160</v>
      </c>
      <c r="B697" t="s">
        <v>142</v>
      </c>
      <c r="C697" t="s">
        <v>149</v>
      </c>
      <c r="D697" t="s">
        <v>143</v>
      </c>
      <c r="E697" s="99">
        <v>60</v>
      </c>
      <c r="F697" t="s">
        <v>60</v>
      </c>
      <c r="G697" s="101">
        <v>11</v>
      </c>
      <c r="H697" t="s">
        <v>145</v>
      </c>
      <c r="I697" s="102">
        <v>472</v>
      </c>
      <c r="J697">
        <f t="shared" si="23"/>
        <v>472</v>
      </c>
    </row>
    <row r="698" spans="1:10">
      <c r="A698" t="s">
        <v>160</v>
      </c>
      <c r="B698" t="s">
        <v>142</v>
      </c>
      <c r="C698" t="s">
        <v>149</v>
      </c>
      <c r="D698" t="s">
        <v>143</v>
      </c>
      <c r="E698" s="99">
        <v>61</v>
      </c>
      <c r="F698" t="s">
        <v>61</v>
      </c>
      <c r="G698" s="101">
        <v>11</v>
      </c>
      <c r="H698" t="s">
        <v>145</v>
      </c>
      <c r="I698" s="102">
        <v>1782</v>
      </c>
      <c r="J698">
        <f t="shared" si="23"/>
        <v>1782</v>
      </c>
    </row>
    <row r="699" spans="1:10">
      <c r="A699" t="s">
        <v>160</v>
      </c>
      <c r="B699" t="s">
        <v>142</v>
      </c>
      <c r="C699" t="s">
        <v>149</v>
      </c>
      <c r="D699" t="s">
        <v>143</v>
      </c>
      <c r="E699" s="99">
        <v>62</v>
      </c>
      <c r="F699" t="s">
        <v>62</v>
      </c>
      <c r="G699" s="101">
        <v>11</v>
      </c>
      <c r="H699" t="s">
        <v>145</v>
      </c>
      <c r="I699" s="102">
        <v>1211</v>
      </c>
      <c r="J699">
        <f t="shared" si="23"/>
        <v>1211</v>
      </c>
    </row>
    <row r="700" spans="1:10">
      <c r="A700" t="s">
        <v>160</v>
      </c>
      <c r="B700" t="s">
        <v>142</v>
      </c>
      <c r="C700" t="s">
        <v>149</v>
      </c>
      <c r="D700" t="s">
        <v>143</v>
      </c>
      <c r="E700" s="99">
        <v>63</v>
      </c>
      <c r="F700" t="s">
        <v>63</v>
      </c>
      <c r="G700" s="101">
        <v>11</v>
      </c>
      <c r="H700" t="s">
        <v>145</v>
      </c>
      <c r="I700" s="102">
        <v>698</v>
      </c>
      <c r="J700">
        <f t="shared" si="23"/>
        <v>698</v>
      </c>
    </row>
    <row r="701" spans="1:10">
      <c r="A701" t="s">
        <v>160</v>
      </c>
      <c r="B701" t="s">
        <v>142</v>
      </c>
      <c r="C701" t="s">
        <v>149</v>
      </c>
      <c r="D701" t="s">
        <v>143</v>
      </c>
      <c r="E701" s="99">
        <v>64</v>
      </c>
      <c r="F701" t="s">
        <v>64</v>
      </c>
      <c r="G701" s="101">
        <v>11</v>
      </c>
      <c r="H701" t="s">
        <v>145</v>
      </c>
      <c r="I701" s="102">
        <v>147</v>
      </c>
      <c r="J701">
        <f t="shared" si="23"/>
        <v>147</v>
      </c>
    </row>
    <row r="702" spans="1:10">
      <c r="A702" t="s">
        <v>160</v>
      </c>
      <c r="B702" t="s">
        <v>142</v>
      </c>
      <c r="C702" t="s">
        <v>149</v>
      </c>
      <c r="D702" t="s">
        <v>143</v>
      </c>
      <c r="E702" s="99">
        <v>67</v>
      </c>
      <c r="F702" t="s">
        <v>65</v>
      </c>
      <c r="G702" s="101">
        <v>11</v>
      </c>
      <c r="H702" t="s">
        <v>145</v>
      </c>
      <c r="I702" s="102">
        <v>540</v>
      </c>
      <c r="J702">
        <f t="shared" si="23"/>
        <v>540</v>
      </c>
    </row>
    <row r="703" spans="1:10">
      <c r="A703" t="s">
        <v>160</v>
      </c>
      <c r="B703" t="s">
        <v>142</v>
      </c>
      <c r="C703" t="s">
        <v>149</v>
      </c>
      <c r="D703" t="s">
        <v>143</v>
      </c>
      <c r="E703" s="99">
        <v>68</v>
      </c>
      <c r="F703" t="s">
        <v>66</v>
      </c>
      <c r="G703" s="101">
        <v>11</v>
      </c>
      <c r="H703" t="s">
        <v>145</v>
      </c>
      <c r="I703" s="102">
        <v>1417</v>
      </c>
      <c r="J703">
        <f t="shared" si="23"/>
        <v>1417</v>
      </c>
    </row>
    <row r="704" spans="1:10">
      <c r="A704" t="s">
        <v>160</v>
      </c>
      <c r="B704" t="s">
        <v>142</v>
      </c>
      <c r="C704" t="s">
        <v>149</v>
      </c>
      <c r="D704" t="s">
        <v>143</v>
      </c>
      <c r="E704" s="99">
        <v>69</v>
      </c>
      <c r="F704" t="s">
        <v>67</v>
      </c>
      <c r="G704" s="101">
        <v>11</v>
      </c>
      <c r="H704" t="s">
        <v>145</v>
      </c>
      <c r="I704" s="102">
        <v>315</v>
      </c>
      <c r="J704">
        <f t="shared" si="23"/>
        <v>315</v>
      </c>
    </row>
    <row r="705" spans="1:10">
      <c r="A705" t="s">
        <v>160</v>
      </c>
      <c r="B705" t="s">
        <v>142</v>
      </c>
      <c r="C705" t="s">
        <v>149</v>
      </c>
      <c r="D705" t="s">
        <v>143</v>
      </c>
      <c r="E705" s="99">
        <v>70</v>
      </c>
      <c r="F705" t="s">
        <v>151</v>
      </c>
      <c r="G705" s="101">
        <v>11</v>
      </c>
      <c r="H705" t="s">
        <v>145</v>
      </c>
      <c r="I705" s="102">
        <v>331</v>
      </c>
      <c r="J705">
        <f t="shared" si="23"/>
        <v>331</v>
      </c>
    </row>
    <row r="706" spans="1:10">
      <c r="A706" t="s">
        <v>160</v>
      </c>
      <c r="B706" t="s">
        <v>142</v>
      </c>
      <c r="C706" t="s">
        <v>149</v>
      </c>
      <c r="D706" t="s">
        <v>143</v>
      </c>
      <c r="E706" s="99">
        <v>71</v>
      </c>
      <c r="F706" t="s">
        <v>69</v>
      </c>
      <c r="G706" s="101">
        <v>11</v>
      </c>
      <c r="H706" t="s">
        <v>145</v>
      </c>
      <c r="I706" s="102">
        <v>1140</v>
      </c>
      <c r="J706">
        <f t="shared" si="23"/>
        <v>1140</v>
      </c>
    </row>
    <row r="707" spans="1:10">
      <c r="A707" t="s">
        <v>160</v>
      </c>
      <c r="B707" t="s">
        <v>142</v>
      </c>
      <c r="C707" t="s">
        <v>149</v>
      </c>
      <c r="D707" t="s">
        <v>143</v>
      </c>
      <c r="E707" s="99">
        <v>72</v>
      </c>
      <c r="F707" t="s">
        <v>70</v>
      </c>
      <c r="G707" s="101">
        <v>11</v>
      </c>
      <c r="H707" t="s">
        <v>145</v>
      </c>
      <c r="I707" s="102">
        <v>454</v>
      </c>
      <c r="J707">
        <f t="shared" si="23"/>
        <v>454</v>
      </c>
    </row>
    <row r="708" spans="1:10">
      <c r="A708" t="s">
        <v>160</v>
      </c>
      <c r="B708" t="s">
        <v>142</v>
      </c>
      <c r="C708" t="s">
        <v>149</v>
      </c>
      <c r="D708" t="s">
        <v>143</v>
      </c>
      <c r="E708" s="99">
        <v>73</v>
      </c>
      <c r="F708" t="s">
        <v>190</v>
      </c>
      <c r="G708" s="101">
        <v>11</v>
      </c>
      <c r="H708" t="s">
        <v>145</v>
      </c>
      <c r="I708" s="102">
        <v>1275</v>
      </c>
      <c r="J708">
        <f t="shared" si="23"/>
        <v>1275</v>
      </c>
    </row>
    <row r="709" spans="1:10">
      <c r="A709" t="s">
        <v>160</v>
      </c>
      <c r="B709" t="s">
        <v>142</v>
      </c>
      <c r="C709" t="s">
        <v>149</v>
      </c>
      <c r="D709" t="s">
        <v>143</v>
      </c>
      <c r="E709" s="99">
        <v>74</v>
      </c>
      <c r="F709" t="s">
        <v>72</v>
      </c>
      <c r="G709" s="101">
        <v>11</v>
      </c>
      <c r="H709" t="s">
        <v>145</v>
      </c>
      <c r="I709" s="102">
        <v>93</v>
      </c>
      <c r="J709">
        <f t="shared" si="23"/>
        <v>93</v>
      </c>
    </row>
    <row r="710" spans="1:10">
      <c r="A710" t="s">
        <v>160</v>
      </c>
      <c r="B710" t="s">
        <v>142</v>
      </c>
      <c r="C710" t="s">
        <v>149</v>
      </c>
      <c r="D710" t="s">
        <v>143</v>
      </c>
      <c r="E710" s="99">
        <v>75</v>
      </c>
      <c r="F710" t="s">
        <v>73</v>
      </c>
      <c r="G710" s="101">
        <v>11</v>
      </c>
      <c r="H710" t="s">
        <v>145</v>
      </c>
      <c r="I710" s="102">
        <v>523</v>
      </c>
      <c r="J710">
        <f t="shared" si="23"/>
        <v>523</v>
      </c>
    </row>
    <row r="711" spans="1:10">
      <c r="A711" t="s">
        <v>160</v>
      </c>
      <c r="B711" t="s">
        <v>142</v>
      </c>
      <c r="C711" t="s">
        <v>149</v>
      </c>
      <c r="D711" t="s">
        <v>143</v>
      </c>
      <c r="E711" s="99">
        <v>78</v>
      </c>
      <c r="F711" t="s">
        <v>74</v>
      </c>
      <c r="G711" s="101">
        <v>11</v>
      </c>
      <c r="H711" t="s">
        <v>145</v>
      </c>
      <c r="I711" s="102">
        <v>143</v>
      </c>
      <c r="J711">
        <f t="shared" si="23"/>
        <v>143</v>
      </c>
    </row>
    <row r="712" spans="1:10">
      <c r="A712" t="s">
        <v>160</v>
      </c>
      <c r="B712" t="s">
        <v>142</v>
      </c>
      <c r="C712" t="s">
        <v>149</v>
      </c>
      <c r="D712" t="s">
        <v>143</v>
      </c>
      <c r="E712" s="99">
        <v>79</v>
      </c>
      <c r="F712" t="s">
        <v>75</v>
      </c>
      <c r="G712" s="101">
        <v>11</v>
      </c>
      <c r="H712" t="s">
        <v>145</v>
      </c>
      <c r="I712" s="102">
        <v>653</v>
      </c>
      <c r="J712">
        <f t="shared" si="23"/>
        <v>653</v>
      </c>
    </row>
    <row r="713" spans="1:10">
      <c r="A713" t="s">
        <v>160</v>
      </c>
      <c r="B713" t="s">
        <v>142</v>
      </c>
      <c r="C713" t="s">
        <v>149</v>
      </c>
      <c r="D713" t="s">
        <v>143</v>
      </c>
      <c r="E713" s="99">
        <v>81</v>
      </c>
      <c r="F713" t="s">
        <v>76</v>
      </c>
      <c r="G713" s="101">
        <v>11</v>
      </c>
      <c r="H713" t="s">
        <v>145</v>
      </c>
      <c r="I713" s="102">
        <v>52</v>
      </c>
      <c r="J713">
        <f t="shared" si="23"/>
        <v>52</v>
      </c>
    </row>
    <row r="714" spans="1:10">
      <c r="A714" t="s">
        <v>160</v>
      </c>
      <c r="B714" t="s">
        <v>142</v>
      </c>
      <c r="C714" t="s">
        <v>149</v>
      </c>
      <c r="D714" t="s">
        <v>143</v>
      </c>
      <c r="E714" s="99">
        <v>82</v>
      </c>
      <c r="F714" t="s">
        <v>77</v>
      </c>
      <c r="G714" s="101">
        <v>11</v>
      </c>
      <c r="H714" t="s">
        <v>145</v>
      </c>
      <c r="I714" s="102">
        <v>388</v>
      </c>
      <c r="J714">
        <f t="shared" si="23"/>
        <v>388</v>
      </c>
    </row>
    <row r="715" spans="1:10">
      <c r="A715" t="s">
        <v>160</v>
      </c>
      <c r="B715" t="s">
        <v>142</v>
      </c>
      <c r="C715" t="s">
        <v>149</v>
      </c>
      <c r="D715" t="s">
        <v>143</v>
      </c>
      <c r="E715" s="99">
        <v>83</v>
      </c>
      <c r="F715" t="s">
        <v>78</v>
      </c>
      <c r="G715" s="101">
        <v>11</v>
      </c>
      <c r="H715" t="s">
        <v>145</v>
      </c>
      <c r="I715" s="102">
        <v>581</v>
      </c>
      <c r="J715">
        <f t="shared" si="23"/>
        <v>581</v>
      </c>
    </row>
    <row r="716" spans="1:10">
      <c r="A716" t="s">
        <v>160</v>
      </c>
      <c r="B716" t="s">
        <v>142</v>
      </c>
      <c r="C716" t="s">
        <v>149</v>
      </c>
      <c r="D716" t="s">
        <v>143</v>
      </c>
      <c r="E716" s="99">
        <v>84</v>
      </c>
      <c r="F716" t="s">
        <v>79</v>
      </c>
      <c r="G716" s="101">
        <v>11</v>
      </c>
      <c r="H716" t="s">
        <v>145</v>
      </c>
      <c r="I716" s="102">
        <v>29</v>
      </c>
      <c r="J716">
        <f t="shared" si="23"/>
        <v>29</v>
      </c>
    </row>
    <row r="717" spans="1:10">
      <c r="A717" t="s">
        <v>160</v>
      </c>
      <c r="B717" t="s">
        <v>142</v>
      </c>
      <c r="C717" t="s">
        <v>149</v>
      </c>
      <c r="D717" t="s">
        <v>143</v>
      </c>
      <c r="E717" s="99">
        <v>85</v>
      </c>
      <c r="F717" t="s">
        <v>80</v>
      </c>
      <c r="G717" s="101">
        <v>11</v>
      </c>
      <c r="H717" t="s">
        <v>145</v>
      </c>
      <c r="I717" s="102">
        <v>145</v>
      </c>
      <c r="J717">
        <f t="shared" si="23"/>
        <v>145</v>
      </c>
    </row>
    <row r="718" spans="1:10">
      <c r="A718" t="s">
        <v>160</v>
      </c>
      <c r="B718" t="s">
        <v>142</v>
      </c>
      <c r="C718" t="s">
        <v>149</v>
      </c>
      <c r="D718" t="s">
        <v>143</v>
      </c>
      <c r="E718" s="99">
        <v>87</v>
      </c>
      <c r="F718" t="s">
        <v>81</v>
      </c>
      <c r="G718" s="101">
        <v>11</v>
      </c>
      <c r="H718" t="s">
        <v>145</v>
      </c>
      <c r="I718" s="102">
        <v>16</v>
      </c>
      <c r="J718">
        <f t="shared" si="23"/>
        <v>16</v>
      </c>
    </row>
    <row r="719" spans="1:10">
      <c r="A719" t="s">
        <v>160</v>
      </c>
      <c r="B719" t="s">
        <v>142</v>
      </c>
      <c r="C719" t="s">
        <v>149</v>
      </c>
      <c r="D719" t="s">
        <v>143</v>
      </c>
      <c r="E719" s="99">
        <v>91</v>
      </c>
      <c r="F719" t="s">
        <v>82</v>
      </c>
      <c r="G719" s="101">
        <v>11</v>
      </c>
      <c r="H719" t="s">
        <v>145</v>
      </c>
      <c r="I719" s="102">
        <v>374</v>
      </c>
    </row>
    <row r="720" spans="1:10">
      <c r="A720" t="s">
        <v>160</v>
      </c>
      <c r="B720" t="s">
        <v>142</v>
      </c>
      <c r="C720" t="s">
        <v>149</v>
      </c>
      <c r="D720" t="s">
        <v>143</v>
      </c>
      <c r="E720" s="99">
        <v>92</v>
      </c>
      <c r="F720" t="s">
        <v>83</v>
      </c>
      <c r="G720" s="101">
        <v>11</v>
      </c>
      <c r="H720" t="s">
        <v>145</v>
      </c>
      <c r="I720" s="102">
        <v>28</v>
      </c>
    </row>
    <row r="721" spans="1:10">
      <c r="A721" t="s">
        <v>160</v>
      </c>
      <c r="B721" t="s">
        <v>142</v>
      </c>
      <c r="C721" t="s">
        <v>149</v>
      </c>
      <c r="D721" t="s">
        <v>143</v>
      </c>
      <c r="E721" s="99">
        <v>93</v>
      </c>
      <c r="F721" t="s">
        <v>84</v>
      </c>
      <c r="G721" s="101">
        <v>11</v>
      </c>
      <c r="H721" t="s">
        <v>145</v>
      </c>
      <c r="I721" s="102">
        <v>249</v>
      </c>
    </row>
    <row r="722" spans="1:10">
      <c r="A722" t="s">
        <v>160</v>
      </c>
      <c r="B722" t="s">
        <v>142</v>
      </c>
      <c r="C722" t="s">
        <v>149</v>
      </c>
      <c r="D722" t="s">
        <v>143</v>
      </c>
      <c r="E722" s="99">
        <v>5</v>
      </c>
      <c r="F722" t="s">
        <v>25</v>
      </c>
      <c r="G722" s="101">
        <v>12</v>
      </c>
      <c r="H722" t="s">
        <v>145</v>
      </c>
      <c r="I722" s="102">
        <v>588</v>
      </c>
      <c r="J722">
        <f t="shared" ref="J722:J753" si="24">IF(I722="Msk",8,I722)</f>
        <v>588</v>
      </c>
    </row>
    <row r="723" spans="1:10">
      <c r="A723" t="s">
        <v>160</v>
      </c>
      <c r="B723" t="s">
        <v>142</v>
      </c>
      <c r="C723" t="s">
        <v>149</v>
      </c>
      <c r="D723" t="s">
        <v>143</v>
      </c>
      <c r="E723" s="99">
        <v>6</v>
      </c>
      <c r="F723" t="s">
        <v>26</v>
      </c>
      <c r="G723" s="101">
        <v>12</v>
      </c>
      <c r="H723" t="s">
        <v>145</v>
      </c>
      <c r="I723" s="102">
        <v>379</v>
      </c>
      <c r="J723">
        <f t="shared" si="24"/>
        <v>379</v>
      </c>
    </row>
    <row r="724" spans="1:10">
      <c r="A724" t="s">
        <v>160</v>
      </c>
      <c r="B724" t="s">
        <v>142</v>
      </c>
      <c r="C724" t="s">
        <v>149</v>
      </c>
      <c r="D724" t="s">
        <v>143</v>
      </c>
      <c r="E724" s="99">
        <v>8</v>
      </c>
      <c r="F724" t="s">
        <v>27</v>
      </c>
      <c r="G724" s="101">
        <v>12</v>
      </c>
      <c r="H724" t="s">
        <v>145</v>
      </c>
      <c r="I724" s="102">
        <v>565</v>
      </c>
      <c r="J724">
        <f t="shared" si="24"/>
        <v>565</v>
      </c>
    </row>
    <row r="725" spans="1:10">
      <c r="A725" t="s">
        <v>160</v>
      </c>
      <c r="B725" t="s">
        <v>142</v>
      </c>
      <c r="C725" t="s">
        <v>149</v>
      </c>
      <c r="D725" t="s">
        <v>143</v>
      </c>
      <c r="E725" s="99">
        <v>10</v>
      </c>
      <c r="F725" t="s">
        <v>28</v>
      </c>
      <c r="G725" s="101">
        <v>12</v>
      </c>
      <c r="H725" t="s">
        <v>145</v>
      </c>
      <c r="I725" s="102">
        <v>42</v>
      </c>
      <c r="J725">
        <f t="shared" si="24"/>
        <v>42</v>
      </c>
    </row>
    <row r="726" spans="1:10">
      <c r="A726" t="s">
        <v>160</v>
      </c>
      <c r="B726" t="s">
        <v>142</v>
      </c>
      <c r="C726" t="s">
        <v>149</v>
      </c>
      <c r="D726" t="s">
        <v>143</v>
      </c>
      <c r="E726" s="99">
        <v>19</v>
      </c>
      <c r="F726" t="s">
        <v>29</v>
      </c>
      <c r="G726" s="101">
        <v>12</v>
      </c>
      <c r="H726" t="s">
        <v>145</v>
      </c>
      <c r="I726" s="102" t="s">
        <v>150</v>
      </c>
      <c r="J726">
        <f t="shared" si="24"/>
        <v>8</v>
      </c>
    </row>
    <row r="727" spans="1:10">
      <c r="A727" t="s">
        <v>160</v>
      </c>
      <c r="B727" t="s">
        <v>142</v>
      </c>
      <c r="C727" t="s">
        <v>149</v>
      </c>
      <c r="D727" t="s">
        <v>143</v>
      </c>
      <c r="E727" s="99">
        <v>20</v>
      </c>
      <c r="F727" t="s">
        <v>30</v>
      </c>
      <c r="G727" s="101">
        <v>12</v>
      </c>
      <c r="H727" t="s">
        <v>145</v>
      </c>
      <c r="I727" s="102">
        <v>341</v>
      </c>
      <c r="J727">
        <f t="shared" si="24"/>
        <v>341</v>
      </c>
    </row>
    <row r="728" spans="1:10">
      <c r="A728" t="s">
        <v>160</v>
      </c>
      <c r="B728" t="s">
        <v>142</v>
      </c>
      <c r="C728" t="s">
        <v>149</v>
      </c>
      <c r="D728" t="s">
        <v>143</v>
      </c>
      <c r="E728" s="99">
        <v>22</v>
      </c>
      <c r="F728" t="s">
        <v>31</v>
      </c>
      <c r="G728" s="101">
        <v>12</v>
      </c>
      <c r="H728" t="s">
        <v>145</v>
      </c>
      <c r="I728" s="102">
        <v>1000</v>
      </c>
      <c r="J728">
        <f t="shared" si="24"/>
        <v>1000</v>
      </c>
    </row>
    <row r="729" spans="1:10">
      <c r="A729" t="s">
        <v>160</v>
      </c>
      <c r="B729" t="s">
        <v>142</v>
      </c>
      <c r="C729" t="s">
        <v>149</v>
      </c>
      <c r="D729" t="s">
        <v>143</v>
      </c>
      <c r="E729" s="99">
        <v>23</v>
      </c>
      <c r="F729" t="s">
        <v>32</v>
      </c>
      <c r="G729" s="101">
        <v>12</v>
      </c>
      <c r="H729" t="s">
        <v>145</v>
      </c>
      <c r="I729" s="102">
        <v>2727</v>
      </c>
      <c r="J729">
        <f t="shared" si="24"/>
        <v>2727</v>
      </c>
    </row>
    <row r="730" spans="1:10">
      <c r="A730" t="s">
        <v>160</v>
      </c>
      <c r="B730" t="s">
        <v>142</v>
      </c>
      <c r="C730" t="s">
        <v>149</v>
      </c>
      <c r="D730" t="s">
        <v>143</v>
      </c>
      <c r="E730" s="99">
        <v>27</v>
      </c>
      <c r="F730" t="s">
        <v>33</v>
      </c>
      <c r="G730" s="101">
        <v>12</v>
      </c>
      <c r="H730" t="s">
        <v>145</v>
      </c>
      <c r="I730" s="102">
        <v>415</v>
      </c>
      <c r="J730">
        <f t="shared" si="24"/>
        <v>415</v>
      </c>
    </row>
    <row r="731" spans="1:10">
      <c r="A731" t="s">
        <v>160</v>
      </c>
      <c r="B731" t="s">
        <v>142</v>
      </c>
      <c r="C731" t="s">
        <v>149</v>
      </c>
      <c r="D731" t="s">
        <v>143</v>
      </c>
      <c r="E731" s="99">
        <v>28</v>
      </c>
      <c r="F731" t="s">
        <v>34</v>
      </c>
      <c r="G731" s="101">
        <v>12</v>
      </c>
      <c r="H731" t="s">
        <v>145</v>
      </c>
      <c r="I731" s="102">
        <v>304</v>
      </c>
      <c r="J731">
        <f t="shared" si="24"/>
        <v>304</v>
      </c>
    </row>
    <row r="732" spans="1:10">
      <c r="A732" t="s">
        <v>160</v>
      </c>
      <c r="B732" t="s">
        <v>142</v>
      </c>
      <c r="C732" t="s">
        <v>149</v>
      </c>
      <c r="D732" t="s">
        <v>143</v>
      </c>
      <c r="E732" s="99">
        <v>33</v>
      </c>
      <c r="F732" t="s">
        <v>35</v>
      </c>
      <c r="G732" s="101">
        <v>12</v>
      </c>
      <c r="H732" t="s">
        <v>145</v>
      </c>
      <c r="I732" s="102">
        <v>1475</v>
      </c>
      <c r="J732">
        <f t="shared" si="24"/>
        <v>1475</v>
      </c>
    </row>
    <row r="733" spans="1:10">
      <c r="A733" t="s">
        <v>160</v>
      </c>
      <c r="B733" t="s">
        <v>142</v>
      </c>
      <c r="C733" t="s">
        <v>149</v>
      </c>
      <c r="D733" t="s">
        <v>143</v>
      </c>
      <c r="E733" s="99">
        <v>34</v>
      </c>
      <c r="F733" t="s">
        <v>36</v>
      </c>
      <c r="G733" s="101">
        <v>12</v>
      </c>
      <c r="H733" t="s">
        <v>145</v>
      </c>
      <c r="I733" s="102">
        <v>1923</v>
      </c>
      <c r="J733">
        <f t="shared" si="24"/>
        <v>1923</v>
      </c>
    </row>
    <row r="734" spans="1:10">
      <c r="A734" t="s">
        <v>160</v>
      </c>
      <c r="B734" t="s">
        <v>142</v>
      </c>
      <c r="C734" t="s">
        <v>149</v>
      </c>
      <c r="D734" t="s">
        <v>143</v>
      </c>
      <c r="E734" s="99">
        <v>35</v>
      </c>
      <c r="F734" t="s">
        <v>37</v>
      </c>
      <c r="G734" s="101">
        <v>12</v>
      </c>
      <c r="H734" t="s">
        <v>145</v>
      </c>
      <c r="I734" s="102">
        <v>2512</v>
      </c>
      <c r="J734">
        <f t="shared" si="24"/>
        <v>2512</v>
      </c>
    </row>
    <row r="735" spans="1:10">
      <c r="A735" t="s">
        <v>160</v>
      </c>
      <c r="B735" t="s">
        <v>142</v>
      </c>
      <c r="C735" t="s">
        <v>149</v>
      </c>
      <c r="D735" t="s">
        <v>143</v>
      </c>
      <c r="E735" s="99">
        <v>36</v>
      </c>
      <c r="F735" t="s">
        <v>38</v>
      </c>
      <c r="G735" s="101">
        <v>12</v>
      </c>
      <c r="H735" t="s">
        <v>145</v>
      </c>
      <c r="I735" s="102">
        <v>8104</v>
      </c>
      <c r="J735">
        <f t="shared" si="24"/>
        <v>8104</v>
      </c>
    </row>
    <row r="736" spans="1:10">
      <c r="A736" t="s">
        <v>160</v>
      </c>
      <c r="B736" t="s">
        <v>142</v>
      </c>
      <c r="C736" t="s">
        <v>149</v>
      </c>
      <c r="D736" t="s">
        <v>143</v>
      </c>
      <c r="E736" s="99">
        <v>37</v>
      </c>
      <c r="F736" t="s">
        <v>39</v>
      </c>
      <c r="G736" s="101">
        <v>12</v>
      </c>
      <c r="H736" t="s">
        <v>145</v>
      </c>
      <c r="I736" s="102">
        <v>1737</v>
      </c>
      <c r="J736">
        <f t="shared" si="24"/>
        <v>1737</v>
      </c>
    </row>
    <row r="737" spans="1:10">
      <c r="A737" t="s">
        <v>160</v>
      </c>
      <c r="B737" t="s">
        <v>142</v>
      </c>
      <c r="C737" t="s">
        <v>149</v>
      </c>
      <c r="D737" t="s">
        <v>143</v>
      </c>
      <c r="E737" s="99">
        <v>38</v>
      </c>
      <c r="F737" t="s">
        <v>40</v>
      </c>
      <c r="G737" s="101">
        <v>12</v>
      </c>
      <c r="H737" t="s">
        <v>145</v>
      </c>
      <c r="I737" s="102">
        <v>2243</v>
      </c>
      <c r="J737">
        <f t="shared" si="24"/>
        <v>2243</v>
      </c>
    </row>
    <row r="738" spans="1:10">
      <c r="A738" t="s">
        <v>160</v>
      </c>
      <c r="B738" t="s">
        <v>142</v>
      </c>
      <c r="C738" t="s">
        <v>149</v>
      </c>
      <c r="D738" t="s">
        <v>143</v>
      </c>
      <c r="E738" s="99">
        <v>39</v>
      </c>
      <c r="F738" t="s">
        <v>41</v>
      </c>
      <c r="G738" s="101">
        <v>12</v>
      </c>
      <c r="H738" t="s">
        <v>145</v>
      </c>
      <c r="I738" s="102">
        <v>5289</v>
      </c>
      <c r="J738">
        <f t="shared" si="24"/>
        <v>5289</v>
      </c>
    </row>
    <row r="739" spans="1:10">
      <c r="A739" t="s">
        <v>160</v>
      </c>
      <c r="B739" t="s">
        <v>142</v>
      </c>
      <c r="C739" t="s">
        <v>149</v>
      </c>
      <c r="D739" t="s">
        <v>143</v>
      </c>
      <c r="E739" s="99">
        <v>40</v>
      </c>
      <c r="F739" t="s">
        <v>42</v>
      </c>
      <c r="G739" s="101">
        <v>12</v>
      </c>
      <c r="H739" t="s">
        <v>145</v>
      </c>
      <c r="I739" s="102">
        <v>862</v>
      </c>
      <c r="J739">
        <f t="shared" si="24"/>
        <v>862</v>
      </c>
    </row>
    <row r="740" spans="1:10">
      <c r="A740" t="s">
        <v>160</v>
      </c>
      <c r="B740" t="s">
        <v>142</v>
      </c>
      <c r="C740" t="s">
        <v>149</v>
      </c>
      <c r="D740" t="s">
        <v>143</v>
      </c>
      <c r="E740" s="99">
        <v>41</v>
      </c>
      <c r="F740" t="s">
        <v>43</v>
      </c>
      <c r="G740" s="101">
        <v>12</v>
      </c>
      <c r="H740" t="s">
        <v>145</v>
      </c>
      <c r="I740" s="102">
        <v>3037</v>
      </c>
      <c r="J740">
        <f t="shared" si="24"/>
        <v>3037</v>
      </c>
    </row>
    <row r="741" spans="1:10">
      <c r="A741" t="s">
        <v>160</v>
      </c>
      <c r="B741" t="s">
        <v>142</v>
      </c>
      <c r="C741" t="s">
        <v>149</v>
      </c>
      <c r="D741" t="s">
        <v>143</v>
      </c>
      <c r="E741" s="99">
        <v>42</v>
      </c>
      <c r="F741" t="s">
        <v>44</v>
      </c>
      <c r="G741" s="101">
        <v>12</v>
      </c>
      <c r="H741" t="s">
        <v>145</v>
      </c>
      <c r="I741" s="102">
        <v>1953</v>
      </c>
      <c r="J741">
        <f t="shared" si="24"/>
        <v>1953</v>
      </c>
    </row>
    <row r="742" spans="1:10">
      <c r="A742" t="s">
        <v>160</v>
      </c>
      <c r="B742" t="s">
        <v>142</v>
      </c>
      <c r="C742" t="s">
        <v>149</v>
      </c>
      <c r="D742" t="s">
        <v>143</v>
      </c>
      <c r="E742" s="99">
        <v>43</v>
      </c>
      <c r="F742" t="s">
        <v>45</v>
      </c>
      <c r="G742" s="101">
        <v>12</v>
      </c>
      <c r="H742" t="s">
        <v>145</v>
      </c>
      <c r="I742" s="102">
        <v>3769</v>
      </c>
      <c r="J742">
        <f t="shared" si="24"/>
        <v>3769</v>
      </c>
    </row>
    <row r="743" spans="1:10">
      <c r="A743" t="s">
        <v>160</v>
      </c>
      <c r="B743" t="s">
        <v>142</v>
      </c>
      <c r="C743" t="s">
        <v>149</v>
      </c>
      <c r="D743" t="s">
        <v>143</v>
      </c>
      <c r="E743" s="99">
        <v>44</v>
      </c>
      <c r="F743" t="s">
        <v>46</v>
      </c>
      <c r="G743" s="101">
        <v>12</v>
      </c>
      <c r="H743" t="s">
        <v>145</v>
      </c>
      <c r="I743" s="102">
        <v>1705</v>
      </c>
      <c r="J743">
        <f t="shared" si="24"/>
        <v>1705</v>
      </c>
    </row>
    <row r="744" spans="1:10">
      <c r="A744" t="s">
        <v>160</v>
      </c>
      <c r="B744" t="s">
        <v>142</v>
      </c>
      <c r="C744" t="s">
        <v>149</v>
      </c>
      <c r="D744" t="s">
        <v>143</v>
      </c>
      <c r="E744" s="99">
        <v>45</v>
      </c>
      <c r="F744" t="s">
        <v>47</v>
      </c>
      <c r="G744" s="101">
        <v>12</v>
      </c>
      <c r="H744" t="s">
        <v>145</v>
      </c>
      <c r="I744" s="102">
        <v>846</v>
      </c>
      <c r="J744">
        <f t="shared" si="24"/>
        <v>846</v>
      </c>
    </row>
    <row r="745" spans="1:10">
      <c r="A745" t="s">
        <v>160</v>
      </c>
      <c r="B745" t="s">
        <v>142</v>
      </c>
      <c r="C745" t="s">
        <v>149</v>
      </c>
      <c r="D745" t="s">
        <v>143</v>
      </c>
      <c r="E745" s="99">
        <v>46</v>
      </c>
      <c r="F745" t="s">
        <v>48</v>
      </c>
      <c r="G745" s="101">
        <v>12</v>
      </c>
      <c r="H745" t="s">
        <v>145</v>
      </c>
      <c r="I745" s="102">
        <v>307</v>
      </c>
      <c r="J745">
        <f t="shared" si="24"/>
        <v>307</v>
      </c>
    </row>
    <row r="746" spans="1:10">
      <c r="A746" t="s">
        <v>160</v>
      </c>
      <c r="B746" t="s">
        <v>142</v>
      </c>
      <c r="C746" t="s">
        <v>149</v>
      </c>
      <c r="D746" t="s">
        <v>143</v>
      </c>
      <c r="E746" s="99">
        <v>47</v>
      </c>
      <c r="F746" t="s">
        <v>189</v>
      </c>
      <c r="G746" s="101">
        <v>12</v>
      </c>
      <c r="H746" t="s">
        <v>145</v>
      </c>
      <c r="I746" s="102">
        <v>346</v>
      </c>
      <c r="J746">
        <f t="shared" si="24"/>
        <v>346</v>
      </c>
    </row>
    <row r="747" spans="1:10">
      <c r="A747" t="s">
        <v>160</v>
      </c>
      <c r="B747" t="s">
        <v>142</v>
      </c>
      <c r="C747" t="s">
        <v>149</v>
      </c>
      <c r="D747" t="s">
        <v>143</v>
      </c>
      <c r="E747" s="99">
        <v>48</v>
      </c>
      <c r="F747" t="s">
        <v>202</v>
      </c>
      <c r="G747" s="101">
        <v>12</v>
      </c>
      <c r="H747" t="s">
        <v>145</v>
      </c>
      <c r="I747" s="102">
        <v>659</v>
      </c>
      <c r="J747">
        <f t="shared" si="24"/>
        <v>659</v>
      </c>
    </row>
    <row r="748" spans="1:10">
      <c r="A748" t="s">
        <v>160</v>
      </c>
      <c r="B748" t="s">
        <v>142</v>
      </c>
      <c r="C748" t="s">
        <v>149</v>
      </c>
      <c r="D748" t="s">
        <v>143</v>
      </c>
      <c r="E748" s="99">
        <v>49</v>
      </c>
      <c r="F748" t="s">
        <v>51</v>
      </c>
      <c r="G748" s="101">
        <v>12</v>
      </c>
      <c r="H748" t="s">
        <v>145</v>
      </c>
      <c r="I748" s="102">
        <v>12</v>
      </c>
      <c r="J748">
        <f t="shared" si="24"/>
        <v>12</v>
      </c>
    </row>
    <row r="749" spans="1:10">
      <c r="A749" t="s">
        <v>160</v>
      </c>
      <c r="B749" t="s">
        <v>142</v>
      </c>
      <c r="C749" t="s">
        <v>149</v>
      </c>
      <c r="D749" t="s">
        <v>143</v>
      </c>
      <c r="E749" s="99">
        <v>50</v>
      </c>
      <c r="F749" t="s">
        <v>52</v>
      </c>
      <c r="G749" s="101">
        <v>12</v>
      </c>
      <c r="H749" t="s">
        <v>145</v>
      </c>
      <c r="I749" s="102">
        <v>33</v>
      </c>
      <c r="J749">
        <f t="shared" si="24"/>
        <v>33</v>
      </c>
    </row>
    <row r="750" spans="1:10">
      <c r="A750" t="s">
        <v>160</v>
      </c>
      <c r="B750" t="s">
        <v>142</v>
      </c>
      <c r="C750" t="s">
        <v>149</v>
      </c>
      <c r="D750" t="s">
        <v>143</v>
      </c>
      <c r="E750" s="99">
        <v>51</v>
      </c>
      <c r="F750" t="s">
        <v>53</v>
      </c>
      <c r="G750" s="101">
        <v>12</v>
      </c>
      <c r="H750" t="s">
        <v>145</v>
      </c>
      <c r="I750" s="102">
        <v>108</v>
      </c>
      <c r="J750">
        <f t="shared" si="24"/>
        <v>108</v>
      </c>
    </row>
    <row r="751" spans="1:10">
      <c r="A751" t="s">
        <v>160</v>
      </c>
      <c r="B751" t="s">
        <v>142</v>
      </c>
      <c r="C751" t="s">
        <v>149</v>
      </c>
      <c r="D751" t="s">
        <v>143</v>
      </c>
      <c r="E751" s="99">
        <v>52</v>
      </c>
      <c r="F751" t="s">
        <v>54</v>
      </c>
      <c r="G751" s="101">
        <v>12</v>
      </c>
      <c r="H751" t="s">
        <v>145</v>
      </c>
      <c r="I751" s="102">
        <v>179</v>
      </c>
      <c r="J751">
        <f t="shared" si="24"/>
        <v>179</v>
      </c>
    </row>
    <row r="752" spans="1:10">
      <c r="A752" t="s">
        <v>160</v>
      </c>
      <c r="B752" t="s">
        <v>142</v>
      </c>
      <c r="C752" t="s">
        <v>149</v>
      </c>
      <c r="D752" t="s">
        <v>143</v>
      </c>
      <c r="E752" s="99">
        <v>53</v>
      </c>
      <c r="F752" t="s">
        <v>55</v>
      </c>
      <c r="G752" s="101">
        <v>12</v>
      </c>
      <c r="H752" t="s">
        <v>145</v>
      </c>
      <c r="I752" s="102">
        <v>248</v>
      </c>
      <c r="J752">
        <f t="shared" si="24"/>
        <v>248</v>
      </c>
    </row>
    <row r="753" spans="1:10">
      <c r="A753" t="s">
        <v>160</v>
      </c>
      <c r="B753" t="s">
        <v>142</v>
      </c>
      <c r="C753" t="s">
        <v>149</v>
      </c>
      <c r="D753" t="s">
        <v>143</v>
      </c>
      <c r="E753" s="99">
        <v>54</v>
      </c>
      <c r="F753" t="s">
        <v>56</v>
      </c>
      <c r="G753" s="101">
        <v>12</v>
      </c>
      <c r="H753" t="s">
        <v>145</v>
      </c>
      <c r="I753" s="102">
        <v>190</v>
      </c>
      <c r="J753">
        <f t="shared" si="24"/>
        <v>190</v>
      </c>
    </row>
    <row r="754" spans="1:10">
      <c r="A754" t="s">
        <v>160</v>
      </c>
      <c r="B754" t="s">
        <v>142</v>
      </c>
      <c r="C754" t="s">
        <v>149</v>
      </c>
      <c r="D754" t="s">
        <v>143</v>
      </c>
      <c r="E754" s="99">
        <v>57</v>
      </c>
      <c r="F754" t="s">
        <v>57</v>
      </c>
      <c r="G754" s="101">
        <v>12</v>
      </c>
      <c r="H754" t="s">
        <v>145</v>
      </c>
      <c r="I754" s="102">
        <v>1416</v>
      </c>
      <c r="J754">
        <f t="shared" ref="J754:J785" si="25">IF(I754="Msk",8,I754)</f>
        <v>1416</v>
      </c>
    </row>
    <row r="755" spans="1:10">
      <c r="A755" t="s">
        <v>160</v>
      </c>
      <c r="B755" t="s">
        <v>142</v>
      </c>
      <c r="C755" t="s">
        <v>149</v>
      </c>
      <c r="D755" t="s">
        <v>143</v>
      </c>
      <c r="E755" s="99">
        <v>58</v>
      </c>
      <c r="F755" t="s">
        <v>58</v>
      </c>
      <c r="G755" s="101">
        <v>12</v>
      </c>
      <c r="H755" t="s">
        <v>145</v>
      </c>
      <c r="I755" s="102">
        <v>267</v>
      </c>
      <c r="J755">
        <f t="shared" si="25"/>
        <v>267</v>
      </c>
    </row>
    <row r="756" spans="1:10">
      <c r="A756" t="s">
        <v>160</v>
      </c>
      <c r="B756" t="s">
        <v>142</v>
      </c>
      <c r="C756" t="s">
        <v>149</v>
      </c>
      <c r="D756" t="s">
        <v>143</v>
      </c>
      <c r="E756" s="99">
        <v>59</v>
      </c>
      <c r="F756" t="s">
        <v>59</v>
      </c>
      <c r="G756" s="101">
        <v>12</v>
      </c>
      <c r="H756" t="s">
        <v>145</v>
      </c>
      <c r="I756" s="102">
        <v>285</v>
      </c>
      <c r="J756">
        <f t="shared" si="25"/>
        <v>285</v>
      </c>
    </row>
    <row r="757" spans="1:10">
      <c r="A757" t="s">
        <v>160</v>
      </c>
      <c r="B757" t="s">
        <v>142</v>
      </c>
      <c r="C757" t="s">
        <v>149</v>
      </c>
      <c r="D757" t="s">
        <v>143</v>
      </c>
      <c r="E757" s="99">
        <v>60</v>
      </c>
      <c r="F757" t="s">
        <v>60</v>
      </c>
      <c r="G757" s="101">
        <v>12</v>
      </c>
      <c r="H757" t="s">
        <v>145</v>
      </c>
      <c r="I757" s="102">
        <v>630</v>
      </c>
      <c r="J757">
        <f t="shared" si="25"/>
        <v>630</v>
      </c>
    </row>
    <row r="758" spans="1:10">
      <c r="A758" t="s">
        <v>160</v>
      </c>
      <c r="B758" t="s">
        <v>142</v>
      </c>
      <c r="C758" t="s">
        <v>149</v>
      </c>
      <c r="D758" t="s">
        <v>143</v>
      </c>
      <c r="E758" s="99">
        <v>61</v>
      </c>
      <c r="F758" t="s">
        <v>61</v>
      </c>
      <c r="G758" s="101">
        <v>12</v>
      </c>
      <c r="H758" t="s">
        <v>145</v>
      </c>
      <c r="I758" s="102">
        <v>2418</v>
      </c>
      <c r="J758">
        <f t="shared" si="25"/>
        <v>2418</v>
      </c>
    </row>
    <row r="759" spans="1:10">
      <c r="A759" t="s">
        <v>160</v>
      </c>
      <c r="B759" t="s">
        <v>142</v>
      </c>
      <c r="C759" t="s">
        <v>149</v>
      </c>
      <c r="D759" t="s">
        <v>143</v>
      </c>
      <c r="E759" s="99">
        <v>62</v>
      </c>
      <c r="F759" t="s">
        <v>62</v>
      </c>
      <c r="G759" s="101">
        <v>12</v>
      </c>
      <c r="H759" t="s">
        <v>145</v>
      </c>
      <c r="I759" s="102">
        <v>1354</v>
      </c>
      <c r="J759">
        <f t="shared" si="25"/>
        <v>1354</v>
      </c>
    </row>
    <row r="760" spans="1:10">
      <c r="A760" t="s">
        <v>160</v>
      </c>
      <c r="B760" t="s">
        <v>142</v>
      </c>
      <c r="C760" t="s">
        <v>149</v>
      </c>
      <c r="D760" t="s">
        <v>143</v>
      </c>
      <c r="E760" s="99">
        <v>63</v>
      </c>
      <c r="F760" t="s">
        <v>63</v>
      </c>
      <c r="G760" s="101">
        <v>12</v>
      </c>
      <c r="H760" t="s">
        <v>145</v>
      </c>
      <c r="I760" s="102">
        <v>1565</v>
      </c>
      <c r="J760">
        <f t="shared" si="25"/>
        <v>1565</v>
      </c>
    </row>
    <row r="761" spans="1:10">
      <c r="A761" t="s">
        <v>160</v>
      </c>
      <c r="B761" t="s">
        <v>142</v>
      </c>
      <c r="C761" t="s">
        <v>149</v>
      </c>
      <c r="D761" t="s">
        <v>143</v>
      </c>
      <c r="E761" s="99">
        <v>64</v>
      </c>
      <c r="F761" t="s">
        <v>64</v>
      </c>
      <c r="G761" s="101">
        <v>12</v>
      </c>
      <c r="H761" t="s">
        <v>145</v>
      </c>
      <c r="I761" s="102">
        <v>205</v>
      </c>
      <c r="J761">
        <f t="shared" si="25"/>
        <v>205</v>
      </c>
    </row>
    <row r="762" spans="1:10">
      <c r="A762" t="s">
        <v>160</v>
      </c>
      <c r="B762" t="s">
        <v>142</v>
      </c>
      <c r="C762" t="s">
        <v>149</v>
      </c>
      <c r="D762" t="s">
        <v>143</v>
      </c>
      <c r="E762" s="99">
        <v>67</v>
      </c>
      <c r="F762" t="s">
        <v>65</v>
      </c>
      <c r="G762" s="101">
        <v>12</v>
      </c>
      <c r="H762" t="s">
        <v>145</v>
      </c>
      <c r="I762" s="102">
        <v>631</v>
      </c>
      <c r="J762">
        <f t="shared" si="25"/>
        <v>631</v>
      </c>
    </row>
    <row r="763" spans="1:10">
      <c r="A763" t="s">
        <v>160</v>
      </c>
      <c r="B763" t="s">
        <v>142</v>
      </c>
      <c r="C763" t="s">
        <v>149</v>
      </c>
      <c r="D763" t="s">
        <v>143</v>
      </c>
      <c r="E763" s="99">
        <v>68</v>
      </c>
      <c r="F763" t="s">
        <v>66</v>
      </c>
      <c r="G763" s="101">
        <v>12</v>
      </c>
      <c r="H763" t="s">
        <v>145</v>
      </c>
      <c r="I763" s="102">
        <v>1519</v>
      </c>
      <c r="J763">
        <f t="shared" si="25"/>
        <v>1519</v>
      </c>
    </row>
    <row r="764" spans="1:10">
      <c r="A764" t="s">
        <v>160</v>
      </c>
      <c r="B764" t="s">
        <v>142</v>
      </c>
      <c r="C764" t="s">
        <v>149</v>
      </c>
      <c r="D764" t="s">
        <v>143</v>
      </c>
      <c r="E764" s="99">
        <v>69</v>
      </c>
      <c r="F764" t="s">
        <v>67</v>
      </c>
      <c r="G764" s="101">
        <v>12</v>
      </c>
      <c r="H764" t="s">
        <v>145</v>
      </c>
      <c r="I764" s="102">
        <v>540</v>
      </c>
      <c r="J764">
        <f t="shared" si="25"/>
        <v>540</v>
      </c>
    </row>
    <row r="765" spans="1:10">
      <c r="A765" t="s">
        <v>160</v>
      </c>
      <c r="B765" t="s">
        <v>142</v>
      </c>
      <c r="C765" t="s">
        <v>149</v>
      </c>
      <c r="D765" t="s">
        <v>143</v>
      </c>
      <c r="E765" s="99">
        <v>70</v>
      </c>
      <c r="F765" t="s">
        <v>151</v>
      </c>
      <c r="G765" s="101">
        <v>12</v>
      </c>
      <c r="H765" t="s">
        <v>145</v>
      </c>
      <c r="I765" s="102">
        <v>420</v>
      </c>
      <c r="J765">
        <f t="shared" si="25"/>
        <v>420</v>
      </c>
    </row>
    <row r="766" spans="1:10">
      <c r="A766" t="s">
        <v>160</v>
      </c>
      <c r="B766" t="s">
        <v>142</v>
      </c>
      <c r="C766" t="s">
        <v>149</v>
      </c>
      <c r="D766" t="s">
        <v>143</v>
      </c>
      <c r="E766" s="99">
        <v>71</v>
      </c>
      <c r="F766" t="s">
        <v>69</v>
      </c>
      <c r="G766" s="101">
        <v>12</v>
      </c>
      <c r="H766" t="s">
        <v>145</v>
      </c>
      <c r="I766" s="102">
        <v>1267</v>
      </c>
      <c r="J766">
        <f t="shared" si="25"/>
        <v>1267</v>
      </c>
    </row>
    <row r="767" spans="1:10">
      <c r="A767" t="s">
        <v>160</v>
      </c>
      <c r="B767" t="s">
        <v>142</v>
      </c>
      <c r="C767" t="s">
        <v>149</v>
      </c>
      <c r="D767" t="s">
        <v>143</v>
      </c>
      <c r="E767" s="99">
        <v>72</v>
      </c>
      <c r="F767" t="s">
        <v>70</v>
      </c>
      <c r="G767" s="101">
        <v>12</v>
      </c>
      <c r="H767" t="s">
        <v>145</v>
      </c>
      <c r="I767" s="102">
        <v>525</v>
      </c>
      <c r="J767">
        <f t="shared" si="25"/>
        <v>525</v>
      </c>
    </row>
    <row r="768" spans="1:10">
      <c r="A768" t="s">
        <v>160</v>
      </c>
      <c r="B768" t="s">
        <v>142</v>
      </c>
      <c r="C768" t="s">
        <v>149</v>
      </c>
      <c r="D768" t="s">
        <v>143</v>
      </c>
      <c r="E768" s="99">
        <v>73</v>
      </c>
      <c r="F768" t="s">
        <v>190</v>
      </c>
      <c r="G768" s="101">
        <v>12</v>
      </c>
      <c r="H768" t="s">
        <v>145</v>
      </c>
      <c r="I768" s="102">
        <v>1797</v>
      </c>
      <c r="J768">
        <f t="shared" si="25"/>
        <v>1797</v>
      </c>
    </row>
    <row r="769" spans="1:10">
      <c r="A769" t="s">
        <v>160</v>
      </c>
      <c r="B769" t="s">
        <v>142</v>
      </c>
      <c r="C769" t="s">
        <v>149</v>
      </c>
      <c r="D769" t="s">
        <v>143</v>
      </c>
      <c r="E769" s="99">
        <v>74</v>
      </c>
      <c r="F769" t="s">
        <v>72</v>
      </c>
      <c r="G769" s="101">
        <v>12</v>
      </c>
      <c r="H769" t="s">
        <v>145</v>
      </c>
      <c r="I769" s="102">
        <v>81</v>
      </c>
      <c r="J769">
        <f t="shared" si="25"/>
        <v>81</v>
      </c>
    </row>
    <row r="770" spans="1:10">
      <c r="A770" t="s">
        <v>160</v>
      </c>
      <c r="B770" t="s">
        <v>142</v>
      </c>
      <c r="C770" t="s">
        <v>149</v>
      </c>
      <c r="D770" t="s">
        <v>143</v>
      </c>
      <c r="E770" s="99">
        <v>75</v>
      </c>
      <c r="F770" t="s">
        <v>73</v>
      </c>
      <c r="G770" s="101">
        <v>12</v>
      </c>
      <c r="H770" t="s">
        <v>145</v>
      </c>
      <c r="I770" s="102">
        <v>614</v>
      </c>
      <c r="J770">
        <f t="shared" si="25"/>
        <v>614</v>
      </c>
    </row>
    <row r="771" spans="1:10">
      <c r="A771" t="s">
        <v>160</v>
      </c>
      <c r="B771" t="s">
        <v>142</v>
      </c>
      <c r="C771" t="s">
        <v>149</v>
      </c>
      <c r="D771" t="s">
        <v>143</v>
      </c>
      <c r="E771" s="99">
        <v>78</v>
      </c>
      <c r="F771" t="s">
        <v>74</v>
      </c>
      <c r="G771" s="101">
        <v>12</v>
      </c>
      <c r="H771" t="s">
        <v>145</v>
      </c>
      <c r="I771" s="102">
        <v>140</v>
      </c>
      <c r="J771">
        <f t="shared" si="25"/>
        <v>140</v>
      </c>
    </row>
    <row r="772" spans="1:10">
      <c r="A772" t="s">
        <v>160</v>
      </c>
      <c r="B772" t="s">
        <v>142</v>
      </c>
      <c r="C772" t="s">
        <v>149</v>
      </c>
      <c r="D772" t="s">
        <v>143</v>
      </c>
      <c r="E772" s="99">
        <v>79</v>
      </c>
      <c r="F772" t="s">
        <v>75</v>
      </c>
      <c r="G772" s="101">
        <v>12</v>
      </c>
      <c r="H772" t="s">
        <v>145</v>
      </c>
      <c r="I772" s="102">
        <v>855</v>
      </c>
      <c r="J772">
        <f t="shared" si="25"/>
        <v>855</v>
      </c>
    </row>
    <row r="773" spans="1:10">
      <c r="A773" t="s">
        <v>160</v>
      </c>
      <c r="B773" t="s">
        <v>142</v>
      </c>
      <c r="C773" t="s">
        <v>149</v>
      </c>
      <c r="D773" t="s">
        <v>143</v>
      </c>
      <c r="E773" s="99">
        <v>81</v>
      </c>
      <c r="F773" t="s">
        <v>76</v>
      </c>
      <c r="G773" s="101">
        <v>12</v>
      </c>
      <c r="H773" t="s">
        <v>145</v>
      </c>
      <c r="I773" s="102">
        <v>63</v>
      </c>
      <c r="J773">
        <f t="shared" si="25"/>
        <v>63</v>
      </c>
    </row>
    <row r="774" spans="1:10">
      <c r="A774" t="s">
        <v>160</v>
      </c>
      <c r="B774" t="s">
        <v>142</v>
      </c>
      <c r="C774" t="s">
        <v>149</v>
      </c>
      <c r="D774" t="s">
        <v>143</v>
      </c>
      <c r="E774" s="99">
        <v>82</v>
      </c>
      <c r="F774" t="s">
        <v>77</v>
      </c>
      <c r="G774" s="101">
        <v>12</v>
      </c>
      <c r="H774" t="s">
        <v>145</v>
      </c>
      <c r="I774" s="102">
        <v>422</v>
      </c>
      <c r="J774">
        <f t="shared" si="25"/>
        <v>422</v>
      </c>
    </row>
    <row r="775" spans="1:10">
      <c r="A775" t="s">
        <v>160</v>
      </c>
      <c r="B775" t="s">
        <v>142</v>
      </c>
      <c r="C775" t="s">
        <v>149</v>
      </c>
      <c r="D775" t="s">
        <v>143</v>
      </c>
      <c r="E775" s="99">
        <v>83</v>
      </c>
      <c r="F775" t="s">
        <v>78</v>
      </c>
      <c r="G775" s="101">
        <v>12</v>
      </c>
      <c r="H775" t="s">
        <v>145</v>
      </c>
      <c r="I775" s="102">
        <v>595</v>
      </c>
      <c r="J775">
        <f t="shared" si="25"/>
        <v>595</v>
      </c>
    </row>
    <row r="776" spans="1:10">
      <c r="A776" t="s">
        <v>160</v>
      </c>
      <c r="B776" t="s">
        <v>142</v>
      </c>
      <c r="C776" t="s">
        <v>149</v>
      </c>
      <c r="D776" t="s">
        <v>143</v>
      </c>
      <c r="E776" s="99">
        <v>84</v>
      </c>
      <c r="F776" t="s">
        <v>79</v>
      </c>
      <c r="G776" s="101">
        <v>12</v>
      </c>
      <c r="H776" t="s">
        <v>145</v>
      </c>
      <c r="I776" s="102">
        <v>31</v>
      </c>
      <c r="J776">
        <f t="shared" si="25"/>
        <v>31</v>
      </c>
    </row>
    <row r="777" spans="1:10">
      <c r="A777" t="s">
        <v>160</v>
      </c>
      <c r="B777" t="s">
        <v>142</v>
      </c>
      <c r="C777" t="s">
        <v>149</v>
      </c>
      <c r="D777" t="s">
        <v>143</v>
      </c>
      <c r="E777" s="99">
        <v>85</v>
      </c>
      <c r="F777" t="s">
        <v>80</v>
      </c>
      <c r="G777" s="101">
        <v>12</v>
      </c>
      <c r="H777" t="s">
        <v>145</v>
      </c>
      <c r="I777" s="102">
        <v>118</v>
      </c>
      <c r="J777">
        <f t="shared" si="25"/>
        <v>118</v>
      </c>
    </row>
    <row r="778" spans="1:10">
      <c r="A778" t="s">
        <v>160</v>
      </c>
      <c r="B778" t="s">
        <v>142</v>
      </c>
      <c r="C778" t="s">
        <v>149</v>
      </c>
      <c r="D778" t="s">
        <v>143</v>
      </c>
      <c r="E778" s="99">
        <v>87</v>
      </c>
      <c r="F778" t="s">
        <v>81</v>
      </c>
      <c r="G778" s="101">
        <v>12</v>
      </c>
      <c r="H778" t="s">
        <v>145</v>
      </c>
      <c r="I778" s="102">
        <v>14</v>
      </c>
    </row>
    <row r="779" spans="1:10">
      <c r="A779" t="s">
        <v>160</v>
      </c>
      <c r="B779" t="s">
        <v>142</v>
      </c>
      <c r="C779" t="s">
        <v>149</v>
      </c>
      <c r="D779" t="s">
        <v>143</v>
      </c>
      <c r="E779" s="99">
        <v>91</v>
      </c>
      <c r="F779" t="s">
        <v>82</v>
      </c>
      <c r="G779" s="101">
        <v>12</v>
      </c>
      <c r="H779" t="s">
        <v>145</v>
      </c>
      <c r="I779" s="102">
        <v>670</v>
      </c>
    </row>
    <row r="780" spans="1:10">
      <c r="A780" t="s">
        <v>160</v>
      </c>
      <c r="B780" t="s">
        <v>142</v>
      </c>
      <c r="C780" t="s">
        <v>149</v>
      </c>
      <c r="D780" t="s">
        <v>143</v>
      </c>
      <c r="E780" s="99">
        <v>92</v>
      </c>
      <c r="F780" t="s">
        <v>83</v>
      </c>
      <c r="G780" s="101">
        <v>12</v>
      </c>
      <c r="H780" t="s">
        <v>145</v>
      </c>
      <c r="I780" s="102">
        <v>39</v>
      </c>
    </row>
    <row r="781" spans="1:10">
      <c r="A781" t="s">
        <v>160</v>
      </c>
      <c r="B781" t="s">
        <v>142</v>
      </c>
      <c r="C781" t="s">
        <v>149</v>
      </c>
      <c r="D781" t="s">
        <v>143</v>
      </c>
      <c r="E781" s="99">
        <v>93</v>
      </c>
      <c r="F781" t="s">
        <v>84</v>
      </c>
      <c r="G781" s="101">
        <v>12</v>
      </c>
      <c r="H781" t="s">
        <v>145</v>
      </c>
      <c r="I781" s="102" t="s">
        <v>150</v>
      </c>
    </row>
    <row r="782" spans="1:10">
      <c r="A782" t="s">
        <v>160</v>
      </c>
      <c r="B782" t="s">
        <v>142</v>
      </c>
      <c r="C782" t="s">
        <v>149</v>
      </c>
      <c r="D782" t="s">
        <v>143</v>
      </c>
      <c r="E782" s="99">
        <v>5</v>
      </c>
      <c r="F782" t="s">
        <v>25</v>
      </c>
      <c r="G782" s="101">
        <v>99</v>
      </c>
      <c r="H782" t="s">
        <v>146</v>
      </c>
      <c r="I782" s="102">
        <v>71</v>
      </c>
      <c r="J782">
        <f t="shared" ref="J782:J813" si="26">IF(I782="Msk",8,I782)</f>
        <v>71</v>
      </c>
    </row>
    <row r="783" spans="1:10">
      <c r="A783" t="s">
        <v>160</v>
      </c>
      <c r="B783" t="s">
        <v>142</v>
      </c>
      <c r="C783" t="s">
        <v>149</v>
      </c>
      <c r="D783" t="s">
        <v>143</v>
      </c>
      <c r="E783" s="99">
        <v>6</v>
      </c>
      <c r="F783" t="s">
        <v>26</v>
      </c>
      <c r="G783" s="101">
        <v>99</v>
      </c>
      <c r="H783" t="s">
        <v>146</v>
      </c>
      <c r="I783" s="102" t="s">
        <v>150</v>
      </c>
      <c r="J783">
        <f t="shared" si="26"/>
        <v>8</v>
      </c>
    </row>
    <row r="784" spans="1:10">
      <c r="A784" t="s">
        <v>160</v>
      </c>
      <c r="B784" t="s">
        <v>142</v>
      </c>
      <c r="C784" t="s">
        <v>149</v>
      </c>
      <c r="D784" t="s">
        <v>143</v>
      </c>
      <c r="E784" s="99">
        <v>8</v>
      </c>
      <c r="F784" t="s">
        <v>27</v>
      </c>
      <c r="G784" s="101">
        <v>99</v>
      </c>
      <c r="H784" t="s">
        <v>146</v>
      </c>
      <c r="I784" s="102">
        <v>83</v>
      </c>
      <c r="J784">
        <f t="shared" si="26"/>
        <v>83</v>
      </c>
    </row>
    <row r="785" spans="1:10">
      <c r="A785" t="s">
        <v>160</v>
      </c>
      <c r="B785" t="s">
        <v>142</v>
      </c>
      <c r="C785" t="s">
        <v>149</v>
      </c>
      <c r="D785" t="s">
        <v>143</v>
      </c>
      <c r="E785" s="99">
        <v>10</v>
      </c>
      <c r="F785" t="s">
        <v>28</v>
      </c>
      <c r="G785" s="101">
        <v>99</v>
      </c>
      <c r="H785" t="s">
        <v>146</v>
      </c>
      <c r="I785" s="102" t="s">
        <v>150</v>
      </c>
      <c r="J785">
        <f t="shared" si="26"/>
        <v>8</v>
      </c>
    </row>
    <row r="786" spans="1:10">
      <c r="A786" t="s">
        <v>160</v>
      </c>
      <c r="B786" t="s">
        <v>142</v>
      </c>
      <c r="C786" t="s">
        <v>149</v>
      </c>
      <c r="D786" t="s">
        <v>143</v>
      </c>
      <c r="E786" s="99">
        <v>19</v>
      </c>
      <c r="F786" t="s">
        <v>29</v>
      </c>
      <c r="G786" s="101">
        <v>99</v>
      </c>
      <c r="H786" t="s">
        <v>146</v>
      </c>
      <c r="I786" s="102" t="s">
        <v>150</v>
      </c>
      <c r="J786">
        <f t="shared" si="26"/>
        <v>8</v>
      </c>
    </row>
    <row r="787" spans="1:10">
      <c r="A787" t="s">
        <v>160</v>
      </c>
      <c r="B787" t="s">
        <v>142</v>
      </c>
      <c r="C787" t="s">
        <v>149</v>
      </c>
      <c r="D787" t="s">
        <v>143</v>
      </c>
      <c r="E787" s="99">
        <v>20</v>
      </c>
      <c r="F787" t="s">
        <v>30</v>
      </c>
      <c r="G787" s="101">
        <v>99</v>
      </c>
      <c r="H787" t="s">
        <v>146</v>
      </c>
      <c r="I787" s="102">
        <v>15</v>
      </c>
      <c r="J787">
        <f t="shared" si="26"/>
        <v>15</v>
      </c>
    </row>
    <row r="788" spans="1:10">
      <c r="A788" t="s">
        <v>160</v>
      </c>
      <c r="B788" t="s">
        <v>142</v>
      </c>
      <c r="C788" t="s">
        <v>149</v>
      </c>
      <c r="D788" t="s">
        <v>143</v>
      </c>
      <c r="E788" s="99">
        <v>22</v>
      </c>
      <c r="F788" t="s">
        <v>31</v>
      </c>
      <c r="G788" s="101">
        <v>99</v>
      </c>
      <c r="H788" t="s">
        <v>146</v>
      </c>
      <c r="I788" s="102">
        <v>23</v>
      </c>
      <c r="J788">
        <f t="shared" si="26"/>
        <v>23</v>
      </c>
    </row>
    <row r="789" spans="1:10">
      <c r="A789" t="s">
        <v>160</v>
      </c>
      <c r="B789" t="s">
        <v>142</v>
      </c>
      <c r="C789" t="s">
        <v>149</v>
      </c>
      <c r="D789" t="s">
        <v>143</v>
      </c>
      <c r="E789" s="99">
        <v>23</v>
      </c>
      <c r="F789" t="s">
        <v>32</v>
      </c>
      <c r="G789" s="101">
        <v>99</v>
      </c>
      <c r="H789" t="s">
        <v>146</v>
      </c>
      <c r="I789" s="102">
        <v>86</v>
      </c>
      <c r="J789">
        <f t="shared" si="26"/>
        <v>86</v>
      </c>
    </row>
    <row r="790" spans="1:10">
      <c r="A790" t="s">
        <v>160</v>
      </c>
      <c r="B790" t="s">
        <v>142</v>
      </c>
      <c r="C790" t="s">
        <v>149</v>
      </c>
      <c r="D790" t="s">
        <v>143</v>
      </c>
      <c r="E790" s="99">
        <v>27</v>
      </c>
      <c r="F790" t="s">
        <v>33</v>
      </c>
      <c r="G790" s="101">
        <v>99</v>
      </c>
      <c r="H790" t="s">
        <v>146</v>
      </c>
      <c r="I790" s="102" t="s">
        <v>150</v>
      </c>
      <c r="J790">
        <f t="shared" si="26"/>
        <v>8</v>
      </c>
    </row>
    <row r="791" spans="1:10">
      <c r="A791" t="s">
        <v>160</v>
      </c>
      <c r="B791" t="s">
        <v>142</v>
      </c>
      <c r="C791" t="s">
        <v>149</v>
      </c>
      <c r="D791" t="s">
        <v>143</v>
      </c>
      <c r="E791" s="99">
        <v>28</v>
      </c>
      <c r="F791" t="s">
        <v>34</v>
      </c>
      <c r="G791" s="101">
        <v>99</v>
      </c>
      <c r="H791" t="s">
        <v>146</v>
      </c>
      <c r="I791" s="102">
        <v>11</v>
      </c>
      <c r="J791">
        <f t="shared" si="26"/>
        <v>11</v>
      </c>
    </row>
    <row r="792" spans="1:10">
      <c r="A792" t="s">
        <v>160</v>
      </c>
      <c r="B792" t="s">
        <v>142</v>
      </c>
      <c r="C792" t="s">
        <v>149</v>
      </c>
      <c r="D792" t="s">
        <v>143</v>
      </c>
      <c r="E792" s="99">
        <v>33</v>
      </c>
      <c r="F792" t="s">
        <v>35</v>
      </c>
      <c r="G792" s="101">
        <v>99</v>
      </c>
      <c r="H792" t="s">
        <v>146</v>
      </c>
      <c r="I792" s="102">
        <v>32</v>
      </c>
      <c r="J792">
        <f t="shared" si="26"/>
        <v>32</v>
      </c>
    </row>
    <row r="793" spans="1:10">
      <c r="A793" t="s">
        <v>160</v>
      </c>
      <c r="B793" t="s">
        <v>142</v>
      </c>
      <c r="C793" t="s">
        <v>149</v>
      </c>
      <c r="D793" t="s">
        <v>143</v>
      </c>
      <c r="E793" s="99">
        <v>34</v>
      </c>
      <c r="F793" t="s">
        <v>36</v>
      </c>
      <c r="G793" s="101">
        <v>99</v>
      </c>
      <c r="H793" t="s">
        <v>146</v>
      </c>
      <c r="I793" s="102">
        <v>251</v>
      </c>
      <c r="J793">
        <f t="shared" si="26"/>
        <v>251</v>
      </c>
    </row>
    <row r="794" spans="1:10">
      <c r="A794" t="s">
        <v>160</v>
      </c>
      <c r="B794" t="s">
        <v>142</v>
      </c>
      <c r="C794" t="s">
        <v>149</v>
      </c>
      <c r="D794" t="s">
        <v>143</v>
      </c>
      <c r="E794" s="99">
        <v>35</v>
      </c>
      <c r="F794" t="s">
        <v>37</v>
      </c>
      <c r="G794" s="101">
        <v>99</v>
      </c>
      <c r="H794" t="s">
        <v>146</v>
      </c>
      <c r="I794" s="102">
        <v>609</v>
      </c>
      <c r="J794">
        <f t="shared" si="26"/>
        <v>609</v>
      </c>
    </row>
    <row r="795" spans="1:10">
      <c r="A795" t="s">
        <v>160</v>
      </c>
      <c r="B795" t="s">
        <v>142</v>
      </c>
      <c r="C795" t="s">
        <v>149</v>
      </c>
      <c r="D795" t="s">
        <v>143</v>
      </c>
      <c r="E795" s="99">
        <v>36</v>
      </c>
      <c r="F795" t="s">
        <v>38</v>
      </c>
      <c r="G795" s="101">
        <v>99</v>
      </c>
      <c r="H795" t="s">
        <v>146</v>
      </c>
      <c r="I795" s="102">
        <v>1570</v>
      </c>
      <c r="J795">
        <f t="shared" si="26"/>
        <v>1570</v>
      </c>
    </row>
    <row r="796" spans="1:10">
      <c r="A796" t="s">
        <v>160</v>
      </c>
      <c r="B796" t="s">
        <v>142</v>
      </c>
      <c r="C796" t="s">
        <v>149</v>
      </c>
      <c r="D796" t="s">
        <v>143</v>
      </c>
      <c r="E796" s="99">
        <v>37</v>
      </c>
      <c r="F796" t="s">
        <v>39</v>
      </c>
      <c r="G796" s="101">
        <v>99</v>
      </c>
      <c r="H796" t="s">
        <v>146</v>
      </c>
      <c r="I796" s="102">
        <v>278</v>
      </c>
      <c r="J796">
        <f t="shared" si="26"/>
        <v>278</v>
      </c>
    </row>
    <row r="797" spans="1:10">
      <c r="A797" t="s">
        <v>160</v>
      </c>
      <c r="B797" t="s">
        <v>142</v>
      </c>
      <c r="C797" t="s">
        <v>149</v>
      </c>
      <c r="D797" t="s">
        <v>143</v>
      </c>
      <c r="E797" s="99">
        <v>38</v>
      </c>
      <c r="F797" t="s">
        <v>40</v>
      </c>
      <c r="G797" s="101">
        <v>99</v>
      </c>
      <c r="H797" t="s">
        <v>146</v>
      </c>
      <c r="I797" s="102">
        <v>402</v>
      </c>
      <c r="J797">
        <f t="shared" si="26"/>
        <v>402</v>
      </c>
    </row>
    <row r="798" spans="1:10">
      <c r="A798" t="s">
        <v>160</v>
      </c>
      <c r="B798" t="s">
        <v>142</v>
      </c>
      <c r="C798" t="s">
        <v>149</v>
      </c>
      <c r="D798" t="s">
        <v>143</v>
      </c>
      <c r="E798" s="99">
        <v>39</v>
      </c>
      <c r="F798" t="s">
        <v>41</v>
      </c>
      <c r="G798" s="101">
        <v>99</v>
      </c>
      <c r="H798" t="s">
        <v>146</v>
      </c>
      <c r="I798" s="102">
        <v>1033</v>
      </c>
      <c r="J798">
        <f t="shared" si="26"/>
        <v>1033</v>
      </c>
    </row>
    <row r="799" spans="1:10">
      <c r="A799" t="s">
        <v>160</v>
      </c>
      <c r="B799" t="s">
        <v>142</v>
      </c>
      <c r="C799" t="s">
        <v>149</v>
      </c>
      <c r="D799" t="s">
        <v>143</v>
      </c>
      <c r="E799" s="99">
        <v>40</v>
      </c>
      <c r="F799" t="s">
        <v>42</v>
      </c>
      <c r="G799" s="101">
        <v>99</v>
      </c>
      <c r="H799" t="s">
        <v>146</v>
      </c>
      <c r="I799" s="102">
        <v>277</v>
      </c>
      <c r="J799">
        <f t="shared" si="26"/>
        <v>277</v>
      </c>
    </row>
    <row r="800" spans="1:10">
      <c r="A800" t="s">
        <v>160</v>
      </c>
      <c r="B800" t="s">
        <v>142</v>
      </c>
      <c r="C800" t="s">
        <v>149</v>
      </c>
      <c r="D800" t="s">
        <v>143</v>
      </c>
      <c r="E800" s="99">
        <v>41</v>
      </c>
      <c r="F800" t="s">
        <v>43</v>
      </c>
      <c r="G800" s="101">
        <v>99</v>
      </c>
      <c r="H800" t="s">
        <v>146</v>
      </c>
      <c r="I800" s="102">
        <v>272</v>
      </c>
      <c r="J800">
        <f t="shared" si="26"/>
        <v>272</v>
      </c>
    </row>
    <row r="801" spans="1:10">
      <c r="A801" t="s">
        <v>160</v>
      </c>
      <c r="B801" t="s">
        <v>142</v>
      </c>
      <c r="C801" t="s">
        <v>149</v>
      </c>
      <c r="D801" t="s">
        <v>143</v>
      </c>
      <c r="E801" s="99">
        <v>42</v>
      </c>
      <c r="F801" t="s">
        <v>44</v>
      </c>
      <c r="G801" s="101">
        <v>99</v>
      </c>
      <c r="H801" t="s">
        <v>146</v>
      </c>
      <c r="I801" s="102">
        <v>308</v>
      </c>
      <c r="J801">
        <f t="shared" si="26"/>
        <v>308</v>
      </c>
    </row>
    <row r="802" spans="1:10">
      <c r="A802" t="s">
        <v>160</v>
      </c>
      <c r="B802" t="s">
        <v>142</v>
      </c>
      <c r="C802" t="s">
        <v>149</v>
      </c>
      <c r="D802" t="s">
        <v>143</v>
      </c>
      <c r="E802" s="99">
        <v>43</v>
      </c>
      <c r="F802" t="s">
        <v>45</v>
      </c>
      <c r="G802" s="101">
        <v>99</v>
      </c>
      <c r="H802" t="s">
        <v>146</v>
      </c>
      <c r="I802" s="102">
        <v>1021</v>
      </c>
      <c r="J802">
        <f t="shared" si="26"/>
        <v>1021</v>
      </c>
    </row>
    <row r="803" spans="1:10">
      <c r="A803" t="s">
        <v>160</v>
      </c>
      <c r="B803" t="s">
        <v>142</v>
      </c>
      <c r="C803" t="s">
        <v>149</v>
      </c>
      <c r="D803" t="s">
        <v>143</v>
      </c>
      <c r="E803" s="99">
        <v>44</v>
      </c>
      <c r="F803" t="s">
        <v>46</v>
      </c>
      <c r="G803" s="101">
        <v>99</v>
      </c>
      <c r="H803" t="s">
        <v>146</v>
      </c>
      <c r="I803" s="102">
        <v>87</v>
      </c>
      <c r="J803">
        <f t="shared" si="26"/>
        <v>87</v>
      </c>
    </row>
    <row r="804" spans="1:10">
      <c r="A804" t="s">
        <v>160</v>
      </c>
      <c r="B804" t="s">
        <v>142</v>
      </c>
      <c r="C804" t="s">
        <v>149</v>
      </c>
      <c r="D804" t="s">
        <v>143</v>
      </c>
      <c r="E804" s="99">
        <v>45</v>
      </c>
      <c r="F804" t="s">
        <v>47</v>
      </c>
      <c r="G804" s="101">
        <v>99</v>
      </c>
      <c r="H804" t="s">
        <v>146</v>
      </c>
      <c r="I804" s="102" t="s">
        <v>150</v>
      </c>
      <c r="J804">
        <f t="shared" si="26"/>
        <v>8</v>
      </c>
    </row>
    <row r="805" spans="1:10">
      <c r="A805" t="s">
        <v>160</v>
      </c>
      <c r="B805" t="s">
        <v>142</v>
      </c>
      <c r="C805" t="s">
        <v>149</v>
      </c>
      <c r="D805" t="s">
        <v>143</v>
      </c>
      <c r="E805" s="99">
        <v>46</v>
      </c>
      <c r="F805" t="s">
        <v>48</v>
      </c>
      <c r="G805" s="101">
        <v>99</v>
      </c>
      <c r="H805" t="s">
        <v>146</v>
      </c>
      <c r="I805" s="102">
        <v>26</v>
      </c>
      <c r="J805">
        <f t="shared" si="26"/>
        <v>26</v>
      </c>
    </row>
    <row r="806" spans="1:10">
      <c r="A806" t="s">
        <v>160</v>
      </c>
      <c r="B806" t="s">
        <v>142</v>
      </c>
      <c r="C806" t="s">
        <v>149</v>
      </c>
      <c r="D806" t="s">
        <v>143</v>
      </c>
      <c r="E806" s="99">
        <v>47</v>
      </c>
      <c r="F806" t="s">
        <v>189</v>
      </c>
      <c r="G806" s="101">
        <v>99</v>
      </c>
      <c r="H806" t="s">
        <v>146</v>
      </c>
      <c r="I806" s="102">
        <v>43</v>
      </c>
      <c r="J806">
        <f t="shared" si="26"/>
        <v>43</v>
      </c>
    </row>
    <row r="807" spans="1:10">
      <c r="A807" t="s">
        <v>160</v>
      </c>
      <c r="B807" t="s">
        <v>142</v>
      </c>
      <c r="C807" t="s">
        <v>149</v>
      </c>
      <c r="D807" t="s">
        <v>143</v>
      </c>
      <c r="E807" s="99">
        <v>48</v>
      </c>
      <c r="F807" t="s">
        <v>202</v>
      </c>
      <c r="G807" s="101">
        <v>99</v>
      </c>
      <c r="H807" t="s">
        <v>146</v>
      </c>
      <c r="I807" s="102">
        <v>56</v>
      </c>
      <c r="J807">
        <f t="shared" si="26"/>
        <v>56</v>
      </c>
    </row>
    <row r="808" spans="1:10">
      <c r="A808" t="s">
        <v>160</v>
      </c>
      <c r="B808" t="s">
        <v>142</v>
      </c>
      <c r="C808" t="s">
        <v>149</v>
      </c>
      <c r="D808" t="s">
        <v>143</v>
      </c>
      <c r="E808" s="99">
        <v>50</v>
      </c>
      <c r="F808" t="s">
        <v>52</v>
      </c>
      <c r="G808" s="101">
        <v>99</v>
      </c>
      <c r="H808" t="s">
        <v>146</v>
      </c>
      <c r="I808" s="102" t="s">
        <v>150</v>
      </c>
      <c r="J808">
        <f t="shared" si="26"/>
        <v>8</v>
      </c>
    </row>
    <row r="809" spans="1:10">
      <c r="A809" t="s">
        <v>160</v>
      </c>
      <c r="B809" t="s">
        <v>142</v>
      </c>
      <c r="C809" t="s">
        <v>149</v>
      </c>
      <c r="D809" t="s">
        <v>143</v>
      </c>
      <c r="E809" s="99">
        <v>51</v>
      </c>
      <c r="F809" t="s">
        <v>53</v>
      </c>
      <c r="G809" s="101">
        <v>99</v>
      </c>
      <c r="H809" t="s">
        <v>146</v>
      </c>
      <c r="I809" s="102" t="s">
        <v>150</v>
      </c>
      <c r="J809">
        <f t="shared" si="26"/>
        <v>8</v>
      </c>
    </row>
    <row r="810" spans="1:10">
      <c r="A810" t="s">
        <v>160</v>
      </c>
      <c r="B810" t="s">
        <v>142</v>
      </c>
      <c r="C810" t="s">
        <v>149</v>
      </c>
      <c r="D810" t="s">
        <v>143</v>
      </c>
      <c r="E810" s="99">
        <v>52</v>
      </c>
      <c r="F810" t="s">
        <v>54</v>
      </c>
      <c r="G810" s="101">
        <v>99</v>
      </c>
      <c r="H810" t="s">
        <v>146</v>
      </c>
      <c r="I810" s="102" t="s">
        <v>150</v>
      </c>
      <c r="J810">
        <f t="shared" si="26"/>
        <v>8</v>
      </c>
    </row>
    <row r="811" spans="1:10">
      <c r="A811" t="s">
        <v>160</v>
      </c>
      <c r="B811" t="s">
        <v>142</v>
      </c>
      <c r="C811" t="s">
        <v>149</v>
      </c>
      <c r="D811" t="s">
        <v>143</v>
      </c>
      <c r="E811" s="99">
        <v>53</v>
      </c>
      <c r="F811" t="s">
        <v>55</v>
      </c>
      <c r="G811" s="101">
        <v>99</v>
      </c>
      <c r="H811" t="s">
        <v>146</v>
      </c>
      <c r="I811" s="102">
        <v>11</v>
      </c>
      <c r="J811">
        <f t="shared" si="26"/>
        <v>11</v>
      </c>
    </row>
    <row r="812" spans="1:10">
      <c r="A812" t="s">
        <v>160</v>
      </c>
      <c r="B812" t="s">
        <v>142</v>
      </c>
      <c r="C812" t="s">
        <v>149</v>
      </c>
      <c r="D812" t="s">
        <v>143</v>
      </c>
      <c r="E812" s="99">
        <v>54</v>
      </c>
      <c r="F812" t="s">
        <v>56</v>
      </c>
      <c r="G812" s="101">
        <v>99</v>
      </c>
      <c r="H812" t="s">
        <v>146</v>
      </c>
      <c r="I812" s="102" t="s">
        <v>150</v>
      </c>
      <c r="J812">
        <f t="shared" si="26"/>
        <v>8</v>
      </c>
    </row>
    <row r="813" spans="1:10">
      <c r="A813" t="s">
        <v>160</v>
      </c>
      <c r="B813" t="s">
        <v>142</v>
      </c>
      <c r="C813" t="s">
        <v>149</v>
      </c>
      <c r="D813" t="s">
        <v>143</v>
      </c>
      <c r="E813" s="99">
        <v>57</v>
      </c>
      <c r="F813" t="s">
        <v>57</v>
      </c>
      <c r="G813" s="101">
        <v>99</v>
      </c>
      <c r="H813" t="s">
        <v>146</v>
      </c>
      <c r="I813" s="102">
        <v>326</v>
      </c>
      <c r="J813">
        <f t="shared" si="26"/>
        <v>326</v>
      </c>
    </row>
    <row r="814" spans="1:10">
      <c r="A814" t="s">
        <v>160</v>
      </c>
      <c r="B814" t="s">
        <v>142</v>
      </c>
      <c r="C814" t="s">
        <v>149</v>
      </c>
      <c r="D814" t="s">
        <v>143</v>
      </c>
      <c r="E814" s="99">
        <v>58</v>
      </c>
      <c r="F814" t="s">
        <v>58</v>
      </c>
      <c r="G814" s="101">
        <v>99</v>
      </c>
      <c r="H814" t="s">
        <v>146</v>
      </c>
      <c r="I814" s="102">
        <v>219</v>
      </c>
      <c r="J814">
        <f t="shared" ref="J814:J845" si="27">IF(I814="Msk",8,I814)</f>
        <v>219</v>
      </c>
    </row>
    <row r="815" spans="1:10">
      <c r="A815" t="s">
        <v>160</v>
      </c>
      <c r="B815" t="s">
        <v>142</v>
      </c>
      <c r="C815" t="s">
        <v>149</v>
      </c>
      <c r="D815" t="s">
        <v>143</v>
      </c>
      <c r="E815" s="99">
        <v>59</v>
      </c>
      <c r="F815" t="s">
        <v>59</v>
      </c>
      <c r="G815" s="101">
        <v>99</v>
      </c>
      <c r="H815" t="s">
        <v>146</v>
      </c>
      <c r="I815" s="102" t="s">
        <v>150</v>
      </c>
      <c r="J815">
        <f t="shared" si="27"/>
        <v>8</v>
      </c>
    </row>
    <row r="816" spans="1:10">
      <c r="A816" t="s">
        <v>160</v>
      </c>
      <c r="B816" t="s">
        <v>142</v>
      </c>
      <c r="C816" t="s">
        <v>149</v>
      </c>
      <c r="D816" t="s">
        <v>143</v>
      </c>
      <c r="E816" s="99">
        <v>60</v>
      </c>
      <c r="F816" t="s">
        <v>60</v>
      </c>
      <c r="G816" s="101">
        <v>99</v>
      </c>
      <c r="H816" t="s">
        <v>146</v>
      </c>
      <c r="I816" s="102">
        <v>145</v>
      </c>
      <c r="J816">
        <f t="shared" si="27"/>
        <v>145</v>
      </c>
    </row>
    <row r="817" spans="1:10">
      <c r="A817" t="s">
        <v>160</v>
      </c>
      <c r="B817" t="s">
        <v>142</v>
      </c>
      <c r="C817" t="s">
        <v>149</v>
      </c>
      <c r="D817" t="s">
        <v>143</v>
      </c>
      <c r="E817" s="99">
        <v>61</v>
      </c>
      <c r="F817" t="s">
        <v>61</v>
      </c>
      <c r="G817" s="101">
        <v>99</v>
      </c>
      <c r="H817" t="s">
        <v>146</v>
      </c>
      <c r="I817" s="102">
        <v>82</v>
      </c>
      <c r="J817">
        <f t="shared" si="27"/>
        <v>82</v>
      </c>
    </row>
    <row r="818" spans="1:10">
      <c r="A818" t="s">
        <v>160</v>
      </c>
      <c r="B818" t="s">
        <v>142</v>
      </c>
      <c r="C818" t="s">
        <v>149</v>
      </c>
      <c r="D818" t="s">
        <v>143</v>
      </c>
      <c r="E818" s="99">
        <v>62</v>
      </c>
      <c r="F818" t="s">
        <v>62</v>
      </c>
      <c r="G818" s="101">
        <v>99</v>
      </c>
      <c r="H818" t="s">
        <v>146</v>
      </c>
      <c r="I818" s="102">
        <v>172</v>
      </c>
      <c r="J818">
        <f t="shared" si="27"/>
        <v>172</v>
      </c>
    </row>
    <row r="819" spans="1:10">
      <c r="A819" t="s">
        <v>160</v>
      </c>
      <c r="B819" t="s">
        <v>142</v>
      </c>
      <c r="C819" t="s">
        <v>149</v>
      </c>
      <c r="D819" t="s">
        <v>143</v>
      </c>
      <c r="E819" s="99">
        <v>63</v>
      </c>
      <c r="F819" t="s">
        <v>63</v>
      </c>
      <c r="G819" s="101">
        <v>99</v>
      </c>
      <c r="H819" t="s">
        <v>146</v>
      </c>
      <c r="I819" s="102">
        <v>1154</v>
      </c>
      <c r="J819">
        <f t="shared" si="27"/>
        <v>1154</v>
      </c>
    </row>
    <row r="820" spans="1:10">
      <c r="A820" t="s">
        <v>160</v>
      </c>
      <c r="B820" t="s">
        <v>142</v>
      </c>
      <c r="C820" t="s">
        <v>149</v>
      </c>
      <c r="D820" t="s">
        <v>143</v>
      </c>
      <c r="E820" s="99">
        <v>64</v>
      </c>
      <c r="F820" t="s">
        <v>64</v>
      </c>
      <c r="G820" s="101">
        <v>99</v>
      </c>
      <c r="H820" t="s">
        <v>146</v>
      </c>
      <c r="I820" s="102" t="s">
        <v>150</v>
      </c>
      <c r="J820">
        <f t="shared" si="27"/>
        <v>8</v>
      </c>
    </row>
    <row r="821" spans="1:10">
      <c r="A821" t="s">
        <v>160</v>
      </c>
      <c r="B821" t="s">
        <v>142</v>
      </c>
      <c r="C821" t="s">
        <v>149</v>
      </c>
      <c r="D821" t="s">
        <v>143</v>
      </c>
      <c r="E821" s="99">
        <v>67</v>
      </c>
      <c r="F821" t="s">
        <v>65</v>
      </c>
      <c r="G821" s="101">
        <v>99</v>
      </c>
      <c r="H821" t="s">
        <v>146</v>
      </c>
      <c r="I821" s="102" t="s">
        <v>150</v>
      </c>
      <c r="J821">
        <f t="shared" si="27"/>
        <v>8</v>
      </c>
    </row>
    <row r="822" spans="1:10">
      <c r="A822" t="s">
        <v>160</v>
      </c>
      <c r="B822" t="s">
        <v>142</v>
      </c>
      <c r="C822" t="s">
        <v>149</v>
      </c>
      <c r="D822" t="s">
        <v>143</v>
      </c>
      <c r="E822" s="99">
        <v>68</v>
      </c>
      <c r="F822" t="s">
        <v>66</v>
      </c>
      <c r="G822" s="101">
        <v>99</v>
      </c>
      <c r="H822" t="s">
        <v>146</v>
      </c>
      <c r="I822" s="102">
        <v>130</v>
      </c>
      <c r="J822">
        <f t="shared" si="27"/>
        <v>130</v>
      </c>
    </row>
    <row r="823" spans="1:10">
      <c r="A823" t="s">
        <v>160</v>
      </c>
      <c r="B823" t="s">
        <v>142</v>
      </c>
      <c r="C823" t="s">
        <v>149</v>
      </c>
      <c r="D823" t="s">
        <v>143</v>
      </c>
      <c r="E823" s="99">
        <v>69</v>
      </c>
      <c r="F823" t="s">
        <v>67</v>
      </c>
      <c r="G823" s="101">
        <v>99</v>
      </c>
      <c r="H823" t="s">
        <v>146</v>
      </c>
      <c r="I823" s="102">
        <v>40</v>
      </c>
      <c r="J823">
        <f t="shared" si="27"/>
        <v>40</v>
      </c>
    </row>
    <row r="824" spans="1:10">
      <c r="A824" t="s">
        <v>160</v>
      </c>
      <c r="B824" t="s">
        <v>142</v>
      </c>
      <c r="C824" t="s">
        <v>149</v>
      </c>
      <c r="D824" t="s">
        <v>143</v>
      </c>
      <c r="E824" s="99">
        <v>70</v>
      </c>
      <c r="F824" t="s">
        <v>151</v>
      </c>
      <c r="G824" s="101">
        <v>99</v>
      </c>
      <c r="H824" t="s">
        <v>146</v>
      </c>
      <c r="I824" s="102">
        <v>31</v>
      </c>
      <c r="J824">
        <f t="shared" si="27"/>
        <v>31</v>
      </c>
    </row>
    <row r="825" spans="1:10">
      <c r="A825" t="s">
        <v>160</v>
      </c>
      <c r="B825" t="s">
        <v>142</v>
      </c>
      <c r="C825" t="s">
        <v>149</v>
      </c>
      <c r="D825" t="s">
        <v>143</v>
      </c>
      <c r="E825" s="99">
        <v>71</v>
      </c>
      <c r="F825" t="s">
        <v>69</v>
      </c>
      <c r="G825" s="101">
        <v>99</v>
      </c>
      <c r="H825" t="s">
        <v>146</v>
      </c>
      <c r="I825" s="102">
        <v>804</v>
      </c>
      <c r="J825">
        <f t="shared" si="27"/>
        <v>804</v>
      </c>
    </row>
    <row r="826" spans="1:10">
      <c r="A826" t="s">
        <v>160</v>
      </c>
      <c r="B826" t="s">
        <v>142</v>
      </c>
      <c r="C826" t="s">
        <v>149</v>
      </c>
      <c r="D826" t="s">
        <v>143</v>
      </c>
      <c r="E826" s="99">
        <v>72</v>
      </c>
      <c r="F826" t="s">
        <v>70</v>
      </c>
      <c r="G826" s="101">
        <v>99</v>
      </c>
      <c r="H826" t="s">
        <v>146</v>
      </c>
      <c r="I826" s="102" t="s">
        <v>150</v>
      </c>
      <c r="J826">
        <f t="shared" si="27"/>
        <v>8</v>
      </c>
    </row>
    <row r="827" spans="1:10">
      <c r="A827" t="s">
        <v>160</v>
      </c>
      <c r="B827" t="s">
        <v>142</v>
      </c>
      <c r="C827" t="s">
        <v>149</v>
      </c>
      <c r="D827" t="s">
        <v>143</v>
      </c>
      <c r="E827" s="99">
        <v>73</v>
      </c>
      <c r="F827" t="s">
        <v>190</v>
      </c>
      <c r="G827" s="101">
        <v>99</v>
      </c>
      <c r="H827" t="s">
        <v>146</v>
      </c>
      <c r="I827" s="102">
        <v>196</v>
      </c>
      <c r="J827">
        <f t="shared" si="27"/>
        <v>196</v>
      </c>
    </row>
    <row r="828" spans="1:10">
      <c r="A828" t="s">
        <v>160</v>
      </c>
      <c r="B828" t="s">
        <v>142</v>
      </c>
      <c r="C828" t="s">
        <v>149</v>
      </c>
      <c r="D828" t="s">
        <v>143</v>
      </c>
      <c r="E828" s="99">
        <v>75</v>
      </c>
      <c r="F828" t="s">
        <v>73</v>
      </c>
      <c r="G828" s="101">
        <v>99</v>
      </c>
      <c r="H828" t="s">
        <v>146</v>
      </c>
      <c r="I828" s="102">
        <v>61</v>
      </c>
      <c r="J828">
        <f t="shared" si="27"/>
        <v>61</v>
      </c>
    </row>
    <row r="829" spans="1:10">
      <c r="A829" t="s">
        <v>160</v>
      </c>
      <c r="B829" t="s">
        <v>142</v>
      </c>
      <c r="C829" t="s">
        <v>149</v>
      </c>
      <c r="D829" t="s">
        <v>143</v>
      </c>
      <c r="E829" s="99">
        <v>78</v>
      </c>
      <c r="F829" t="s">
        <v>74</v>
      </c>
      <c r="G829" s="101">
        <v>99</v>
      </c>
      <c r="H829" t="s">
        <v>146</v>
      </c>
      <c r="I829" s="102" t="s">
        <v>150</v>
      </c>
      <c r="J829">
        <f t="shared" si="27"/>
        <v>8</v>
      </c>
    </row>
    <row r="830" spans="1:10">
      <c r="A830" t="s">
        <v>160</v>
      </c>
      <c r="B830" t="s">
        <v>142</v>
      </c>
      <c r="C830" t="s">
        <v>149</v>
      </c>
      <c r="D830" t="s">
        <v>143</v>
      </c>
      <c r="E830" s="99">
        <v>79</v>
      </c>
      <c r="F830" t="s">
        <v>75</v>
      </c>
      <c r="G830" s="101">
        <v>99</v>
      </c>
      <c r="H830" t="s">
        <v>146</v>
      </c>
      <c r="I830" s="102">
        <v>36</v>
      </c>
      <c r="J830">
        <f t="shared" si="27"/>
        <v>36</v>
      </c>
    </row>
    <row r="831" spans="1:10">
      <c r="A831" t="s">
        <v>160</v>
      </c>
      <c r="B831" t="s">
        <v>142</v>
      </c>
      <c r="C831" t="s">
        <v>149</v>
      </c>
      <c r="D831" t="s">
        <v>143</v>
      </c>
      <c r="E831" s="99">
        <v>81</v>
      </c>
      <c r="F831" t="s">
        <v>76</v>
      </c>
      <c r="G831" s="101">
        <v>99</v>
      </c>
      <c r="H831" t="s">
        <v>146</v>
      </c>
      <c r="I831" s="102" t="s">
        <v>150</v>
      </c>
      <c r="J831">
        <f t="shared" si="27"/>
        <v>8</v>
      </c>
    </row>
    <row r="832" spans="1:10">
      <c r="A832" t="s">
        <v>160</v>
      </c>
      <c r="B832" t="s">
        <v>142</v>
      </c>
      <c r="C832" t="s">
        <v>149</v>
      </c>
      <c r="D832" t="s">
        <v>143</v>
      </c>
      <c r="E832" s="99">
        <v>82</v>
      </c>
      <c r="F832" t="s">
        <v>77</v>
      </c>
      <c r="G832" s="101">
        <v>99</v>
      </c>
      <c r="H832" t="s">
        <v>146</v>
      </c>
      <c r="I832" s="102">
        <v>13</v>
      </c>
      <c r="J832">
        <f t="shared" si="27"/>
        <v>13</v>
      </c>
    </row>
    <row r="833" spans="1:10">
      <c r="A833" t="s">
        <v>160</v>
      </c>
      <c r="B833" t="s">
        <v>142</v>
      </c>
      <c r="C833" t="s">
        <v>149</v>
      </c>
      <c r="D833" t="s">
        <v>143</v>
      </c>
      <c r="E833" s="99">
        <v>83</v>
      </c>
      <c r="F833" t="s">
        <v>78</v>
      </c>
      <c r="G833" s="101">
        <v>99</v>
      </c>
      <c r="H833" t="s">
        <v>146</v>
      </c>
      <c r="I833" s="102">
        <v>24</v>
      </c>
      <c r="J833">
        <f t="shared" si="27"/>
        <v>24</v>
      </c>
    </row>
    <row r="834" spans="1:10">
      <c r="A834" t="s">
        <v>160</v>
      </c>
      <c r="B834" t="s">
        <v>142</v>
      </c>
      <c r="C834" t="s">
        <v>149</v>
      </c>
      <c r="D834" t="s">
        <v>143</v>
      </c>
      <c r="E834" s="99">
        <v>91</v>
      </c>
      <c r="F834" t="s">
        <v>82</v>
      </c>
      <c r="G834" s="101">
        <v>99</v>
      </c>
      <c r="H834" t="s">
        <v>146</v>
      </c>
      <c r="I834" s="102">
        <v>405</v>
      </c>
    </row>
    <row r="835" spans="1:10">
      <c r="A835" t="s">
        <v>160</v>
      </c>
      <c r="B835" t="s">
        <v>142</v>
      </c>
      <c r="C835" t="s">
        <v>149</v>
      </c>
      <c r="D835" t="s">
        <v>143</v>
      </c>
      <c r="E835" s="99">
        <v>93</v>
      </c>
      <c r="F835" t="s">
        <v>84</v>
      </c>
      <c r="G835" s="101">
        <v>99</v>
      </c>
      <c r="H835" t="s">
        <v>146</v>
      </c>
      <c r="I835" s="102" t="s">
        <v>150</v>
      </c>
    </row>
    <row r="836" spans="1:10">
      <c r="A836" t="s">
        <v>160</v>
      </c>
      <c r="B836" t="s">
        <v>142</v>
      </c>
      <c r="C836" t="s">
        <v>149</v>
      </c>
      <c r="D836" t="s">
        <v>143</v>
      </c>
      <c r="E836" s="99">
        <v>5</v>
      </c>
      <c r="F836" t="s">
        <v>25</v>
      </c>
      <c r="G836" s="101" t="s">
        <v>147</v>
      </c>
      <c r="H836" t="s">
        <v>148</v>
      </c>
      <c r="I836" s="102">
        <v>276</v>
      </c>
      <c r="J836">
        <f t="shared" ref="J836:J867" si="28">IF(I836="Msk",8,I836)</f>
        <v>276</v>
      </c>
    </row>
    <row r="837" spans="1:10">
      <c r="A837" t="s">
        <v>160</v>
      </c>
      <c r="B837" t="s">
        <v>142</v>
      </c>
      <c r="C837" t="s">
        <v>149</v>
      </c>
      <c r="D837" t="s">
        <v>143</v>
      </c>
      <c r="E837" s="99">
        <v>6</v>
      </c>
      <c r="F837" t="s">
        <v>26</v>
      </c>
      <c r="G837" s="101" t="s">
        <v>147</v>
      </c>
      <c r="H837" t="s">
        <v>148</v>
      </c>
      <c r="I837" s="102">
        <v>237</v>
      </c>
      <c r="J837">
        <f t="shared" si="28"/>
        <v>237</v>
      </c>
    </row>
    <row r="838" spans="1:10">
      <c r="A838" t="s">
        <v>160</v>
      </c>
      <c r="B838" t="s">
        <v>142</v>
      </c>
      <c r="C838" t="s">
        <v>149</v>
      </c>
      <c r="D838" t="s">
        <v>143</v>
      </c>
      <c r="E838" s="99">
        <v>8</v>
      </c>
      <c r="F838" t="s">
        <v>27</v>
      </c>
      <c r="G838" s="101" t="s">
        <v>147</v>
      </c>
      <c r="H838" t="s">
        <v>148</v>
      </c>
      <c r="I838" s="102">
        <v>257</v>
      </c>
      <c r="J838">
        <f t="shared" si="28"/>
        <v>257</v>
      </c>
    </row>
    <row r="839" spans="1:10">
      <c r="A839" t="s">
        <v>160</v>
      </c>
      <c r="B839" t="s">
        <v>142</v>
      </c>
      <c r="C839" t="s">
        <v>149</v>
      </c>
      <c r="D839" t="s">
        <v>143</v>
      </c>
      <c r="E839" s="99">
        <v>10</v>
      </c>
      <c r="F839" t="s">
        <v>28</v>
      </c>
      <c r="G839" s="101" t="s">
        <v>147</v>
      </c>
      <c r="H839" t="s">
        <v>148</v>
      </c>
      <c r="I839" s="102">
        <v>27</v>
      </c>
      <c r="J839">
        <f t="shared" si="28"/>
        <v>27</v>
      </c>
    </row>
    <row r="840" spans="1:10">
      <c r="A840" t="s">
        <v>160</v>
      </c>
      <c r="B840" t="s">
        <v>142</v>
      </c>
      <c r="C840" t="s">
        <v>149</v>
      </c>
      <c r="D840" t="s">
        <v>143</v>
      </c>
      <c r="E840" s="99">
        <v>19</v>
      </c>
      <c r="F840" t="s">
        <v>29</v>
      </c>
      <c r="G840" s="101" t="s">
        <v>147</v>
      </c>
      <c r="H840" t="s">
        <v>148</v>
      </c>
      <c r="I840" s="102">
        <v>83</v>
      </c>
      <c r="J840">
        <f t="shared" si="28"/>
        <v>83</v>
      </c>
    </row>
    <row r="841" spans="1:10">
      <c r="A841" t="s">
        <v>160</v>
      </c>
      <c r="B841" t="s">
        <v>142</v>
      </c>
      <c r="C841" t="s">
        <v>149</v>
      </c>
      <c r="D841" t="s">
        <v>143</v>
      </c>
      <c r="E841" s="99">
        <v>20</v>
      </c>
      <c r="F841" t="s">
        <v>30</v>
      </c>
      <c r="G841" s="101" t="s">
        <v>147</v>
      </c>
      <c r="H841" t="s">
        <v>148</v>
      </c>
      <c r="I841" s="102">
        <v>210</v>
      </c>
      <c r="J841">
        <f t="shared" si="28"/>
        <v>210</v>
      </c>
    </row>
    <row r="842" spans="1:10">
      <c r="A842" t="s">
        <v>160</v>
      </c>
      <c r="B842" t="s">
        <v>142</v>
      </c>
      <c r="C842" t="s">
        <v>149</v>
      </c>
      <c r="D842" t="s">
        <v>143</v>
      </c>
      <c r="E842" s="99">
        <v>22</v>
      </c>
      <c r="F842" t="s">
        <v>31</v>
      </c>
      <c r="G842" s="101" t="s">
        <v>147</v>
      </c>
      <c r="H842" t="s">
        <v>148</v>
      </c>
      <c r="I842" s="102">
        <v>507</v>
      </c>
      <c r="J842">
        <f t="shared" si="28"/>
        <v>507</v>
      </c>
    </row>
    <row r="843" spans="1:10">
      <c r="A843" t="s">
        <v>160</v>
      </c>
      <c r="B843" t="s">
        <v>142</v>
      </c>
      <c r="C843" t="s">
        <v>149</v>
      </c>
      <c r="D843" t="s">
        <v>143</v>
      </c>
      <c r="E843" s="99">
        <v>23</v>
      </c>
      <c r="F843" t="s">
        <v>32</v>
      </c>
      <c r="G843" s="101" t="s">
        <v>147</v>
      </c>
      <c r="H843" t="s">
        <v>148</v>
      </c>
      <c r="I843" s="102">
        <v>1567</v>
      </c>
      <c r="J843">
        <f t="shared" si="28"/>
        <v>1567</v>
      </c>
    </row>
    <row r="844" spans="1:10">
      <c r="A844" t="s">
        <v>160</v>
      </c>
      <c r="B844" t="s">
        <v>142</v>
      </c>
      <c r="C844" t="s">
        <v>149</v>
      </c>
      <c r="D844" t="s">
        <v>143</v>
      </c>
      <c r="E844" s="99">
        <v>27</v>
      </c>
      <c r="F844" t="s">
        <v>33</v>
      </c>
      <c r="G844" s="101" t="s">
        <v>147</v>
      </c>
      <c r="H844" t="s">
        <v>148</v>
      </c>
      <c r="I844" s="102" t="s">
        <v>150</v>
      </c>
      <c r="J844">
        <f t="shared" si="28"/>
        <v>8</v>
      </c>
    </row>
    <row r="845" spans="1:10">
      <c r="A845" t="s">
        <v>160</v>
      </c>
      <c r="B845" t="s">
        <v>142</v>
      </c>
      <c r="C845" t="s">
        <v>149</v>
      </c>
      <c r="D845" t="s">
        <v>143</v>
      </c>
      <c r="E845" s="99">
        <v>28</v>
      </c>
      <c r="F845" t="s">
        <v>34</v>
      </c>
      <c r="G845" s="101" t="s">
        <v>147</v>
      </c>
      <c r="H845" t="s">
        <v>148</v>
      </c>
      <c r="I845" s="102">
        <v>170</v>
      </c>
      <c r="J845">
        <f t="shared" si="28"/>
        <v>170</v>
      </c>
    </row>
    <row r="846" spans="1:10">
      <c r="A846" t="s">
        <v>160</v>
      </c>
      <c r="B846" t="s">
        <v>142</v>
      </c>
      <c r="C846" t="s">
        <v>149</v>
      </c>
      <c r="D846" t="s">
        <v>143</v>
      </c>
      <c r="E846" s="99">
        <v>33</v>
      </c>
      <c r="F846" t="s">
        <v>35</v>
      </c>
      <c r="G846" s="101" t="s">
        <v>147</v>
      </c>
      <c r="H846" t="s">
        <v>148</v>
      </c>
      <c r="I846" s="102">
        <v>996</v>
      </c>
      <c r="J846">
        <f t="shared" si="28"/>
        <v>996</v>
      </c>
    </row>
    <row r="847" spans="1:10">
      <c r="A847" t="s">
        <v>160</v>
      </c>
      <c r="B847" t="s">
        <v>142</v>
      </c>
      <c r="C847" t="s">
        <v>149</v>
      </c>
      <c r="D847" t="s">
        <v>143</v>
      </c>
      <c r="E847" s="99">
        <v>34</v>
      </c>
      <c r="F847" t="s">
        <v>36</v>
      </c>
      <c r="G847" s="101" t="s">
        <v>147</v>
      </c>
      <c r="H847" t="s">
        <v>148</v>
      </c>
      <c r="I847" s="102">
        <v>1286</v>
      </c>
      <c r="J847">
        <f t="shared" si="28"/>
        <v>1286</v>
      </c>
    </row>
    <row r="848" spans="1:10">
      <c r="A848" t="s">
        <v>160</v>
      </c>
      <c r="B848" t="s">
        <v>142</v>
      </c>
      <c r="C848" t="s">
        <v>149</v>
      </c>
      <c r="D848" t="s">
        <v>143</v>
      </c>
      <c r="E848" s="99">
        <v>35</v>
      </c>
      <c r="F848" t="s">
        <v>37</v>
      </c>
      <c r="G848" s="101" t="s">
        <v>147</v>
      </c>
      <c r="H848" t="s">
        <v>148</v>
      </c>
      <c r="I848" s="102">
        <v>1902</v>
      </c>
      <c r="J848">
        <f t="shared" si="28"/>
        <v>1902</v>
      </c>
    </row>
    <row r="849" spans="1:10">
      <c r="A849" t="s">
        <v>160</v>
      </c>
      <c r="B849" t="s">
        <v>142</v>
      </c>
      <c r="C849" t="s">
        <v>149</v>
      </c>
      <c r="D849" t="s">
        <v>143</v>
      </c>
      <c r="E849" s="99">
        <v>36</v>
      </c>
      <c r="F849" t="s">
        <v>38</v>
      </c>
      <c r="G849" s="101" t="s">
        <v>147</v>
      </c>
      <c r="H849" t="s">
        <v>148</v>
      </c>
      <c r="I849" s="102">
        <v>5491</v>
      </c>
      <c r="J849">
        <f t="shared" si="28"/>
        <v>5491</v>
      </c>
    </row>
    <row r="850" spans="1:10">
      <c r="A850" t="s">
        <v>160</v>
      </c>
      <c r="B850" t="s">
        <v>142</v>
      </c>
      <c r="C850" t="s">
        <v>149</v>
      </c>
      <c r="D850" t="s">
        <v>143</v>
      </c>
      <c r="E850" s="99">
        <v>37</v>
      </c>
      <c r="F850" t="s">
        <v>39</v>
      </c>
      <c r="G850" s="101" t="s">
        <v>147</v>
      </c>
      <c r="H850" t="s">
        <v>148</v>
      </c>
      <c r="I850" s="102">
        <v>1063</v>
      </c>
      <c r="J850">
        <f t="shared" si="28"/>
        <v>1063</v>
      </c>
    </row>
    <row r="851" spans="1:10">
      <c r="A851" t="s">
        <v>160</v>
      </c>
      <c r="B851" t="s">
        <v>142</v>
      </c>
      <c r="C851" t="s">
        <v>149</v>
      </c>
      <c r="D851" t="s">
        <v>143</v>
      </c>
      <c r="E851" s="99">
        <v>38</v>
      </c>
      <c r="F851" t="s">
        <v>40</v>
      </c>
      <c r="G851" s="101" t="s">
        <v>147</v>
      </c>
      <c r="H851" t="s">
        <v>148</v>
      </c>
      <c r="I851" s="102">
        <v>1176</v>
      </c>
      <c r="J851">
        <f t="shared" si="28"/>
        <v>1176</v>
      </c>
    </row>
    <row r="852" spans="1:10">
      <c r="A852" t="s">
        <v>160</v>
      </c>
      <c r="B852" t="s">
        <v>142</v>
      </c>
      <c r="C852" t="s">
        <v>149</v>
      </c>
      <c r="D852" t="s">
        <v>143</v>
      </c>
      <c r="E852" s="99">
        <v>39</v>
      </c>
      <c r="F852" t="s">
        <v>41</v>
      </c>
      <c r="G852" s="101" t="s">
        <v>147</v>
      </c>
      <c r="H852" t="s">
        <v>148</v>
      </c>
      <c r="I852" s="102">
        <v>3202</v>
      </c>
      <c r="J852">
        <f t="shared" si="28"/>
        <v>3202</v>
      </c>
    </row>
    <row r="853" spans="1:10">
      <c r="A853" t="s">
        <v>160</v>
      </c>
      <c r="B853" t="s">
        <v>142</v>
      </c>
      <c r="C853" t="s">
        <v>149</v>
      </c>
      <c r="D853" t="s">
        <v>143</v>
      </c>
      <c r="E853" s="99">
        <v>40</v>
      </c>
      <c r="F853" t="s">
        <v>42</v>
      </c>
      <c r="G853" s="101" t="s">
        <v>147</v>
      </c>
      <c r="H853" t="s">
        <v>148</v>
      </c>
      <c r="I853" s="102">
        <v>593</v>
      </c>
      <c r="J853">
        <f t="shared" si="28"/>
        <v>593</v>
      </c>
    </row>
    <row r="854" spans="1:10">
      <c r="A854" t="s">
        <v>160</v>
      </c>
      <c r="B854" t="s">
        <v>142</v>
      </c>
      <c r="C854" t="s">
        <v>149</v>
      </c>
      <c r="D854" t="s">
        <v>143</v>
      </c>
      <c r="E854" s="99">
        <v>41</v>
      </c>
      <c r="F854" t="s">
        <v>43</v>
      </c>
      <c r="G854" s="101" t="s">
        <v>147</v>
      </c>
      <c r="H854" t="s">
        <v>148</v>
      </c>
      <c r="I854" s="102">
        <v>1704</v>
      </c>
      <c r="J854">
        <f t="shared" si="28"/>
        <v>1704</v>
      </c>
    </row>
    <row r="855" spans="1:10">
      <c r="A855" t="s">
        <v>160</v>
      </c>
      <c r="B855" t="s">
        <v>142</v>
      </c>
      <c r="C855" t="s">
        <v>149</v>
      </c>
      <c r="D855" t="s">
        <v>143</v>
      </c>
      <c r="E855" s="99">
        <v>42</v>
      </c>
      <c r="F855" t="s">
        <v>44</v>
      </c>
      <c r="G855" s="101" t="s">
        <v>147</v>
      </c>
      <c r="H855" t="s">
        <v>148</v>
      </c>
      <c r="I855" s="102">
        <v>1090</v>
      </c>
      <c r="J855">
        <f t="shared" si="28"/>
        <v>1090</v>
      </c>
    </row>
    <row r="856" spans="1:10">
      <c r="A856" t="s">
        <v>160</v>
      </c>
      <c r="B856" t="s">
        <v>142</v>
      </c>
      <c r="C856" t="s">
        <v>149</v>
      </c>
      <c r="D856" t="s">
        <v>143</v>
      </c>
      <c r="E856" s="99">
        <v>43</v>
      </c>
      <c r="F856" t="s">
        <v>45</v>
      </c>
      <c r="G856" s="101" t="s">
        <v>147</v>
      </c>
      <c r="H856" t="s">
        <v>148</v>
      </c>
      <c r="I856" s="102">
        <v>1867</v>
      </c>
      <c r="J856">
        <f t="shared" si="28"/>
        <v>1867</v>
      </c>
    </row>
    <row r="857" spans="1:10">
      <c r="A857" t="s">
        <v>160</v>
      </c>
      <c r="B857" t="s">
        <v>142</v>
      </c>
      <c r="C857" t="s">
        <v>149</v>
      </c>
      <c r="D857" t="s">
        <v>143</v>
      </c>
      <c r="E857" s="99">
        <v>44</v>
      </c>
      <c r="F857" t="s">
        <v>46</v>
      </c>
      <c r="G857" s="101" t="s">
        <v>147</v>
      </c>
      <c r="H857" t="s">
        <v>148</v>
      </c>
      <c r="I857" s="102">
        <v>1041</v>
      </c>
      <c r="J857">
        <f t="shared" si="28"/>
        <v>1041</v>
      </c>
    </row>
    <row r="858" spans="1:10">
      <c r="A858" t="s">
        <v>160</v>
      </c>
      <c r="B858" t="s">
        <v>142</v>
      </c>
      <c r="C858" t="s">
        <v>149</v>
      </c>
      <c r="D858" t="s">
        <v>143</v>
      </c>
      <c r="E858" s="99">
        <v>45</v>
      </c>
      <c r="F858" t="s">
        <v>47</v>
      </c>
      <c r="G858" s="101" t="s">
        <v>147</v>
      </c>
      <c r="H858" t="s">
        <v>148</v>
      </c>
      <c r="I858" s="102" t="s">
        <v>150</v>
      </c>
      <c r="J858">
        <f t="shared" si="28"/>
        <v>8</v>
      </c>
    </row>
    <row r="859" spans="1:10">
      <c r="A859" t="s">
        <v>160</v>
      </c>
      <c r="B859" t="s">
        <v>142</v>
      </c>
      <c r="C859" t="s">
        <v>149</v>
      </c>
      <c r="D859" t="s">
        <v>143</v>
      </c>
      <c r="E859" s="99">
        <v>46</v>
      </c>
      <c r="F859" t="s">
        <v>48</v>
      </c>
      <c r="G859" s="101" t="s">
        <v>147</v>
      </c>
      <c r="H859" t="s">
        <v>148</v>
      </c>
      <c r="I859" s="102">
        <v>230</v>
      </c>
      <c r="J859">
        <f t="shared" si="28"/>
        <v>230</v>
      </c>
    </row>
    <row r="860" spans="1:10">
      <c r="A860" t="s">
        <v>160</v>
      </c>
      <c r="B860" t="s">
        <v>142</v>
      </c>
      <c r="C860" t="s">
        <v>149</v>
      </c>
      <c r="D860" t="s">
        <v>143</v>
      </c>
      <c r="E860" s="99">
        <v>47</v>
      </c>
      <c r="F860" t="s">
        <v>189</v>
      </c>
      <c r="G860" s="101" t="s">
        <v>147</v>
      </c>
      <c r="H860" t="s">
        <v>148</v>
      </c>
      <c r="I860" s="102">
        <v>158</v>
      </c>
      <c r="J860">
        <f t="shared" si="28"/>
        <v>158</v>
      </c>
    </row>
    <row r="861" spans="1:10">
      <c r="A861" t="s">
        <v>160</v>
      </c>
      <c r="B861" t="s">
        <v>142</v>
      </c>
      <c r="C861" t="s">
        <v>149</v>
      </c>
      <c r="D861" t="s">
        <v>143</v>
      </c>
      <c r="E861" s="99">
        <v>48</v>
      </c>
      <c r="F861" t="s">
        <v>202</v>
      </c>
      <c r="G861" s="101" t="s">
        <v>147</v>
      </c>
      <c r="H861" t="s">
        <v>148</v>
      </c>
      <c r="I861" s="102">
        <v>324</v>
      </c>
      <c r="J861">
        <f t="shared" si="28"/>
        <v>324</v>
      </c>
    </row>
    <row r="862" spans="1:10">
      <c r="A862" t="s">
        <v>160</v>
      </c>
      <c r="B862" t="s">
        <v>142</v>
      </c>
      <c r="C862" t="s">
        <v>149</v>
      </c>
      <c r="D862" t="s">
        <v>143</v>
      </c>
      <c r="E862" s="99">
        <v>49</v>
      </c>
      <c r="F862" t="s">
        <v>51</v>
      </c>
      <c r="G862" s="101" t="s">
        <v>147</v>
      </c>
      <c r="H862" t="s">
        <v>148</v>
      </c>
      <c r="I862" s="102" t="s">
        <v>150</v>
      </c>
      <c r="J862">
        <f t="shared" si="28"/>
        <v>8</v>
      </c>
    </row>
    <row r="863" spans="1:10">
      <c r="A863" t="s">
        <v>160</v>
      </c>
      <c r="B863" t="s">
        <v>142</v>
      </c>
      <c r="C863" t="s">
        <v>149</v>
      </c>
      <c r="D863" t="s">
        <v>143</v>
      </c>
      <c r="E863" s="99">
        <v>50</v>
      </c>
      <c r="F863" t="s">
        <v>52</v>
      </c>
      <c r="G863" s="101" t="s">
        <v>147</v>
      </c>
      <c r="H863" t="s">
        <v>148</v>
      </c>
      <c r="I863" s="102">
        <v>22</v>
      </c>
      <c r="J863">
        <f t="shared" si="28"/>
        <v>22</v>
      </c>
    </row>
    <row r="864" spans="1:10">
      <c r="A864" t="s">
        <v>160</v>
      </c>
      <c r="B864" t="s">
        <v>142</v>
      </c>
      <c r="C864" t="s">
        <v>149</v>
      </c>
      <c r="D864" t="s">
        <v>143</v>
      </c>
      <c r="E864" s="99">
        <v>51</v>
      </c>
      <c r="F864" t="s">
        <v>53</v>
      </c>
      <c r="G864" s="101" t="s">
        <v>147</v>
      </c>
      <c r="H864" t="s">
        <v>148</v>
      </c>
      <c r="I864" s="102" t="s">
        <v>150</v>
      </c>
      <c r="J864">
        <f t="shared" si="28"/>
        <v>8</v>
      </c>
    </row>
    <row r="865" spans="1:10">
      <c r="A865" t="s">
        <v>160</v>
      </c>
      <c r="B865" t="s">
        <v>142</v>
      </c>
      <c r="C865" t="s">
        <v>149</v>
      </c>
      <c r="D865" t="s">
        <v>143</v>
      </c>
      <c r="E865" s="99">
        <v>52</v>
      </c>
      <c r="F865" t="s">
        <v>54</v>
      </c>
      <c r="G865" s="101" t="s">
        <v>147</v>
      </c>
      <c r="H865" t="s">
        <v>148</v>
      </c>
      <c r="I865" s="102">
        <v>120</v>
      </c>
      <c r="J865">
        <f t="shared" si="28"/>
        <v>120</v>
      </c>
    </row>
    <row r="866" spans="1:10">
      <c r="A866" t="s">
        <v>160</v>
      </c>
      <c r="B866" t="s">
        <v>142</v>
      </c>
      <c r="C866" t="s">
        <v>149</v>
      </c>
      <c r="D866" t="s">
        <v>143</v>
      </c>
      <c r="E866" s="99">
        <v>53</v>
      </c>
      <c r="F866" t="s">
        <v>55</v>
      </c>
      <c r="G866" s="101" t="s">
        <v>147</v>
      </c>
      <c r="H866" t="s">
        <v>148</v>
      </c>
      <c r="I866" s="102">
        <v>107</v>
      </c>
      <c r="J866">
        <f t="shared" si="28"/>
        <v>107</v>
      </c>
    </row>
    <row r="867" spans="1:10">
      <c r="A867" t="s">
        <v>160</v>
      </c>
      <c r="B867" t="s">
        <v>142</v>
      </c>
      <c r="C867" t="s">
        <v>149</v>
      </c>
      <c r="D867" t="s">
        <v>143</v>
      </c>
      <c r="E867" s="99">
        <v>54</v>
      </c>
      <c r="F867" t="s">
        <v>56</v>
      </c>
      <c r="G867" s="101" t="s">
        <v>147</v>
      </c>
      <c r="H867" t="s">
        <v>148</v>
      </c>
      <c r="I867" s="102" t="s">
        <v>150</v>
      </c>
      <c r="J867">
        <f t="shared" si="28"/>
        <v>8</v>
      </c>
    </row>
    <row r="868" spans="1:10">
      <c r="A868" t="s">
        <v>160</v>
      </c>
      <c r="B868" t="s">
        <v>142</v>
      </c>
      <c r="C868" t="s">
        <v>149</v>
      </c>
      <c r="D868" t="s">
        <v>143</v>
      </c>
      <c r="E868" s="99">
        <v>57</v>
      </c>
      <c r="F868" t="s">
        <v>57</v>
      </c>
      <c r="G868" s="101" t="s">
        <v>147</v>
      </c>
      <c r="H868" t="s">
        <v>148</v>
      </c>
      <c r="I868" s="102">
        <v>754</v>
      </c>
      <c r="J868">
        <f t="shared" ref="J868:J899" si="29">IF(I868="Msk",8,I868)</f>
        <v>754</v>
      </c>
    </row>
    <row r="869" spans="1:10">
      <c r="A869" t="s">
        <v>160</v>
      </c>
      <c r="B869" t="s">
        <v>142</v>
      </c>
      <c r="C869" t="s">
        <v>149</v>
      </c>
      <c r="D869" t="s">
        <v>143</v>
      </c>
      <c r="E869" s="99">
        <v>58</v>
      </c>
      <c r="F869" t="s">
        <v>58</v>
      </c>
      <c r="G869" s="101" t="s">
        <v>147</v>
      </c>
      <c r="H869" t="s">
        <v>148</v>
      </c>
      <c r="I869" s="102">
        <v>122</v>
      </c>
      <c r="J869">
        <f t="shared" si="29"/>
        <v>122</v>
      </c>
    </row>
    <row r="870" spans="1:10">
      <c r="A870" t="s">
        <v>160</v>
      </c>
      <c r="B870" t="s">
        <v>142</v>
      </c>
      <c r="C870" t="s">
        <v>149</v>
      </c>
      <c r="D870" t="s">
        <v>143</v>
      </c>
      <c r="E870" s="99">
        <v>59</v>
      </c>
      <c r="F870" t="s">
        <v>59</v>
      </c>
      <c r="G870" s="101" t="s">
        <v>147</v>
      </c>
      <c r="H870" t="s">
        <v>148</v>
      </c>
      <c r="I870" s="102" t="s">
        <v>150</v>
      </c>
      <c r="J870">
        <f t="shared" si="29"/>
        <v>8</v>
      </c>
    </row>
    <row r="871" spans="1:10">
      <c r="A871" t="s">
        <v>160</v>
      </c>
      <c r="B871" t="s">
        <v>142</v>
      </c>
      <c r="C871" t="s">
        <v>149</v>
      </c>
      <c r="D871" t="s">
        <v>143</v>
      </c>
      <c r="E871" s="99">
        <v>60</v>
      </c>
      <c r="F871" t="s">
        <v>60</v>
      </c>
      <c r="G871" s="101" t="s">
        <v>147</v>
      </c>
      <c r="H871" t="s">
        <v>148</v>
      </c>
      <c r="I871" s="102">
        <v>437</v>
      </c>
      <c r="J871">
        <f t="shared" si="29"/>
        <v>437</v>
      </c>
    </row>
    <row r="872" spans="1:10">
      <c r="A872" t="s">
        <v>160</v>
      </c>
      <c r="B872" t="s">
        <v>142</v>
      </c>
      <c r="C872" t="s">
        <v>149</v>
      </c>
      <c r="D872" t="s">
        <v>143</v>
      </c>
      <c r="E872" s="99">
        <v>61</v>
      </c>
      <c r="F872" t="s">
        <v>61</v>
      </c>
      <c r="G872" s="101" t="s">
        <v>147</v>
      </c>
      <c r="H872" t="s">
        <v>148</v>
      </c>
      <c r="I872" s="102">
        <v>1140</v>
      </c>
      <c r="J872">
        <f t="shared" si="29"/>
        <v>1140</v>
      </c>
    </row>
    <row r="873" spans="1:10">
      <c r="A873" t="s">
        <v>160</v>
      </c>
      <c r="B873" t="s">
        <v>142</v>
      </c>
      <c r="C873" t="s">
        <v>149</v>
      </c>
      <c r="D873" t="s">
        <v>143</v>
      </c>
      <c r="E873" s="99">
        <v>62</v>
      </c>
      <c r="F873" t="s">
        <v>62</v>
      </c>
      <c r="G873" s="101" t="s">
        <v>147</v>
      </c>
      <c r="H873" t="s">
        <v>148</v>
      </c>
      <c r="I873" s="102">
        <v>980</v>
      </c>
      <c r="J873">
        <f t="shared" si="29"/>
        <v>980</v>
      </c>
    </row>
    <row r="874" spans="1:10">
      <c r="A874" t="s">
        <v>160</v>
      </c>
      <c r="B874" t="s">
        <v>142</v>
      </c>
      <c r="C874" t="s">
        <v>149</v>
      </c>
      <c r="D874" t="s">
        <v>143</v>
      </c>
      <c r="E874" s="99">
        <v>63</v>
      </c>
      <c r="F874" t="s">
        <v>63</v>
      </c>
      <c r="G874" s="101" t="s">
        <v>147</v>
      </c>
      <c r="H874" t="s">
        <v>148</v>
      </c>
      <c r="I874" s="102">
        <v>388</v>
      </c>
      <c r="J874">
        <f t="shared" si="29"/>
        <v>388</v>
      </c>
    </row>
    <row r="875" spans="1:10">
      <c r="A875" t="s">
        <v>160</v>
      </c>
      <c r="B875" t="s">
        <v>142</v>
      </c>
      <c r="C875" t="s">
        <v>149</v>
      </c>
      <c r="D875" t="s">
        <v>143</v>
      </c>
      <c r="E875" s="99">
        <v>64</v>
      </c>
      <c r="F875" t="s">
        <v>64</v>
      </c>
      <c r="G875" s="101" t="s">
        <v>147</v>
      </c>
      <c r="H875" t="s">
        <v>148</v>
      </c>
      <c r="I875" s="102">
        <v>94</v>
      </c>
      <c r="J875">
        <f t="shared" si="29"/>
        <v>94</v>
      </c>
    </row>
    <row r="876" spans="1:10">
      <c r="A876" t="s">
        <v>160</v>
      </c>
      <c r="B876" t="s">
        <v>142</v>
      </c>
      <c r="C876" t="s">
        <v>149</v>
      </c>
      <c r="D876" t="s">
        <v>143</v>
      </c>
      <c r="E876" s="99">
        <v>67</v>
      </c>
      <c r="F876" t="s">
        <v>65</v>
      </c>
      <c r="G876" s="101" t="s">
        <v>147</v>
      </c>
      <c r="H876" t="s">
        <v>148</v>
      </c>
      <c r="I876" s="102" t="s">
        <v>150</v>
      </c>
      <c r="J876">
        <f t="shared" si="29"/>
        <v>8</v>
      </c>
    </row>
    <row r="877" spans="1:10">
      <c r="A877" t="s">
        <v>160</v>
      </c>
      <c r="B877" t="s">
        <v>142</v>
      </c>
      <c r="C877" t="s">
        <v>149</v>
      </c>
      <c r="D877" t="s">
        <v>143</v>
      </c>
      <c r="E877" s="99">
        <v>68</v>
      </c>
      <c r="F877" t="s">
        <v>66</v>
      </c>
      <c r="G877" s="101" t="s">
        <v>147</v>
      </c>
      <c r="H877" t="s">
        <v>148</v>
      </c>
      <c r="I877" s="102">
        <v>895</v>
      </c>
      <c r="J877">
        <f t="shared" si="29"/>
        <v>895</v>
      </c>
    </row>
    <row r="878" spans="1:10">
      <c r="A878" t="s">
        <v>160</v>
      </c>
      <c r="B878" t="s">
        <v>142</v>
      </c>
      <c r="C878" t="s">
        <v>149</v>
      </c>
      <c r="D878" t="s">
        <v>143</v>
      </c>
      <c r="E878" s="99">
        <v>69</v>
      </c>
      <c r="F878" t="s">
        <v>67</v>
      </c>
      <c r="G878" s="101" t="s">
        <v>147</v>
      </c>
      <c r="H878" t="s">
        <v>148</v>
      </c>
      <c r="I878" s="102">
        <v>213</v>
      </c>
      <c r="J878">
        <f t="shared" si="29"/>
        <v>213</v>
      </c>
    </row>
    <row r="879" spans="1:10">
      <c r="A879" t="s">
        <v>160</v>
      </c>
      <c r="B879" t="s">
        <v>142</v>
      </c>
      <c r="C879" t="s">
        <v>149</v>
      </c>
      <c r="D879" t="s">
        <v>143</v>
      </c>
      <c r="E879" s="99">
        <v>70</v>
      </c>
      <c r="F879" t="s">
        <v>151</v>
      </c>
      <c r="G879" s="101" t="s">
        <v>147</v>
      </c>
      <c r="H879" t="s">
        <v>148</v>
      </c>
      <c r="I879" s="102">
        <v>202</v>
      </c>
      <c r="J879">
        <f t="shared" si="29"/>
        <v>202</v>
      </c>
    </row>
    <row r="880" spans="1:10">
      <c r="A880" t="s">
        <v>160</v>
      </c>
      <c r="B880" t="s">
        <v>142</v>
      </c>
      <c r="C880" t="s">
        <v>149</v>
      </c>
      <c r="D880" t="s">
        <v>143</v>
      </c>
      <c r="E880" s="99">
        <v>71</v>
      </c>
      <c r="F880" t="s">
        <v>69</v>
      </c>
      <c r="G880" s="101" t="s">
        <v>147</v>
      </c>
      <c r="H880" t="s">
        <v>148</v>
      </c>
      <c r="I880" s="102">
        <v>581</v>
      </c>
      <c r="J880">
        <f t="shared" si="29"/>
        <v>581</v>
      </c>
    </row>
    <row r="881" spans="1:10">
      <c r="A881" t="s">
        <v>160</v>
      </c>
      <c r="B881" t="s">
        <v>142</v>
      </c>
      <c r="C881" t="s">
        <v>149</v>
      </c>
      <c r="D881" t="s">
        <v>143</v>
      </c>
      <c r="E881" s="99">
        <v>72</v>
      </c>
      <c r="F881" t="s">
        <v>70</v>
      </c>
      <c r="G881" s="101" t="s">
        <v>147</v>
      </c>
      <c r="H881" t="s">
        <v>148</v>
      </c>
      <c r="I881" s="102" t="s">
        <v>150</v>
      </c>
      <c r="J881">
        <f t="shared" si="29"/>
        <v>8</v>
      </c>
    </row>
    <row r="882" spans="1:10">
      <c r="A882" t="s">
        <v>160</v>
      </c>
      <c r="B882" t="s">
        <v>142</v>
      </c>
      <c r="C882" t="s">
        <v>149</v>
      </c>
      <c r="D882" t="s">
        <v>143</v>
      </c>
      <c r="E882" s="99">
        <v>73</v>
      </c>
      <c r="F882" t="s">
        <v>190</v>
      </c>
      <c r="G882" s="101" t="s">
        <v>147</v>
      </c>
      <c r="H882" t="s">
        <v>148</v>
      </c>
      <c r="I882" s="102">
        <v>1037</v>
      </c>
      <c r="J882">
        <f t="shared" si="29"/>
        <v>1037</v>
      </c>
    </row>
    <row r="883" spans="1:10">
      <c r="A883" t="s">
        <v>160</v>
      </c>
      <c r="B883" t="s">
        <v>142</v>
      </c>
      <c r="C883" t="s">
        <v>149</v>
      </c>
      <c r="D883" t="s">
        <v>143</v>
      </c>
      <c r="E883" s="99">
        <v>74</v>
      </c>
      <c r="F883" t="s">
        <v>72</v>
      </c>
      <c r="G883" s="101" t="s">
        <v>147</v>
      </c>
      <c r="H883" t="s">
        <v>148</v>
      </c>
      <c r="I883" s="102">
        <v>66</v>
      </c>
      <c r="J883">
        <f t="shared" si="29"/>
        <v>66</v>
      </c>
    </row>
    <row r="884" spans="1:10">
      <c r="A884" t="s">
        <v>160</v>
      </c>
      <c r="B884" t="s">
        <v>142</v>
      </c>
      <c r="C884" t="s">
        <v>149</v>
      </c>
      <c r="D884" t="s">
        <v>143</v>
      </c>
      <c r="E884" s="99">
        <v>75</v>
      </c>
      <c r="F884" t="s">
        <v>73</v>
      </c>
      <c r="G884" s="101" t="s">
        <v>147</v>
      </c>
      <c r="H884" t="s">
        <v>148</v>
      </c>
      <c r="I884" s="102">
        <v>474</v>
      </c>
      <c r="J884">
        <f t="shared" si="29"/>
        <v>474</v>
      </c>
    </row>
    <row r="885" spans="1:10">
      <c r="A885" t="s">
        <v>160</v>
      </c>
      <c r="B885" t="s">
        <v>142</v>
      </c>
      <c r="C885" t="s">
        <v>149</v>
      </c>
      <c r="D885" t="s">
        <v>143</v>
      </c>
      <c r="E885" s="99">
        <v>78</v>
      </c>
      <c r="F885" t="s">
        <v>74</v>
      </c>
      <c r="G885" s="101" t="s">
        <v>147</v>
      </c>
      <c r="H885" t="s">
        <v>148</v>
      </c>
      <c r="I885" s="102">
        <v>139</v>
      </c>
      <c r="J885">
        <f t="shared" si="29"/>
        <v>139</v>
      </c>
    </row>
    <row r="886" spans="1:10">
      <c r="A886" t="s">
        <v>160</v>
      </c>
      <c r="B886" t="s">
        <v>142</v>
      </c>
      <c r="C886" t="s">
        <v>149</v>
      </c>
      <c r="D886" t="s">
        <v>143</v>
      </c>
      <c r="E886" s="99">
        <v>79</v>
      </c>
      <c r="F886" t="s">
        <v>75</v>
      </c>
      <c r="G886" s="101" t="s">
        <v>147</v>
      </c>
      <c r="H886" t="s">
        <v>148</v>
      </c>
      <c r="I886" s="102">
        <v>444</v>
      </c>
      <c r="J886">
        <f t="shared" si="29"/>
        <v>444</v>
      </c>
    </row>
    <row r="887" spans="1:10">
      <c r="A887" t="s">
        <v>160</v>
      </c>
      <c r="B887" t="s">
        <v>142</v>
      </c>
      <c r="C887" t="s">
        <v>149</v>
      </c>
      <c r="D887" t="s">
        <v>143</v>
      </c>
      <c r="E887" s="99">
        <v>81</v>
      </c>
      <c r="F887" t="s">
        <v>76</v>
      </c>
      <c r="G887" s="101" t="s">
        <v>147</v>
      </c>
      <c r="H887" t="s">
        <v>148</v>
      </c>
      <c r="I887" s="102" t="s">
        <v>150</v>
      </c>
      <c r="J887">
        <f t="shared" si="29"/>
        <v>8</v>
      </c>
    </row>
    <row r="888" spans="1:10">
      <c r="A888" t="s">
        <v>160</v>
      </c>
      <c r="B888" t="s">
        <v>142</v>
      </c>
      <c r="C888" t="s">
        <v>149</v>
      </c>
      <c r="D888" t="s">
        <v>143</v>
      </c>
      <c r="E888" s="99">
        <v>82</v>
      </c>
      <c r="F888" t="s">
        <v>77</v>
      </c>
      <c r="G888" s="101" t="s">
        <v>147</v>
      </c>
      <c r="H888" t="s">
        <v>148</v>
      </c>
      <c r="I888" s="102">
        <v>280</v>
      </c>
      <c r="J888">
        <f t="shared" si="29"/>
        <v>280</v>
      </c>
    </row>
    <row r="889" spans="1:10">
      <c r="A889" t="s">
        <v>160</v>
      </c>
      <c r="B889" t="s">
        <v>142</v>
      </c>
      <c r="C889" t="s">
        <v>149</v>
      </c>
      <c r="D889" t="s">
        <v>143</v>
      </c>
      <c r="E889" s="99">
        <v>83</v>
      </c>
      <c r="F889" t="s">
        <v>78</v>
      </c>
      <c r="G889" s="101" t="s">
        <v>147</v>
      </c>
      <c r="H889" t="s">
        <v>148</v>
      </c>
      <c r="I889" s="102">
        <v>393</v>
      </c>
      <c r="J889">
        <f t="shared" si="29"/>
        <v>393</v>
      </c>
    </row>
    <row r="890" spans="1:10">
      <c r="A890" t="s">
        <v>160</v>
      </c>
      <c r="B890" t="s">
        <v>142</v>
      </c>
      <c r="C890" t="s">
        <v>149</v>
      </c>
      <c r="D890" t="s">
        <v>143</v>
      </c>
      <c r="E890" s="99">
        <v>84</v>
      </c>
      <c r="F890" t="s">
        <v>79</v>
      </c>
      <c r="G890" s="101" t="s">
        <v>147</v>
      </c>
      <c r="H890" t="s">
        <v>148</v>
      </c>
      <c r="I890" s="102" t="s">
        <v>150</v>
      </c>
      <c r="J890">
        <f t="shared" si="29"/>
        <v>8</v>
      </c>
    </row>
    <row r="891" spans="1:10">
      <c r="A891" t="s">
        <v>160</v>
      </c>
      <c r="B891" t="s">
        <v>142</v>
      </c>
      <c r="C891" t="s">
        <v>149</v>
      </c>
      <c r="D891" t="s">
        <v>143</v>
      </c>
      <c r="E891" s="99">
        <v>85</v>
      </c>
      <c r="F891" t="s">
        <v>80</v>
      </c>
      <c r="G891" s="101" t="s">
        <v>147</v>
      </c>
      <c r="H891" t="s">
        <v>148</v>
      </c>
      <c r="I891" s="102">
        <v>46</v>
      </c>
      <c r="J891">
        <f t="shared" si="29"/>
        <v>46</v>
      </c>
    </row>
    <row r="892" spans="1:10">
      <c r="A892" t="s">
        <v>160</v>
      </c>
      <c r="B892" t="s">
        <v>142</v>
      </c>
      <c r="C892" t="s">
        <v>149</v>
      </c>
      <c r="D892" t="s">
        <v>143</v>
      </c>
      <c r="E892" s="99">
        <v>87</v>
      </c>
      <c r="F892" t="s">
        <v>81</v>
      </c>
      <c r="G892" s="101" t="s">
        <v>147</v>
      </c>
      <c r="H892" t="s">
        <v>148</v>
      </c>
      <c r="I892" s="102" t="s">
        <v>150</v>
      </c>
      <c r="J892">
        <f t="shared" si="29"/>
        <v>8</v>
      </c>
    </row>
    <row r="893" spans="1:10">
      <c r="A893" t="s">
        <v>160</v>
      </c>
      <c r="B893" t="s">
        <v>142</v>
      </c>
      <c r="C893" t="s">
        <v>149</v>
      </c>
      <c r="D893" t="s">
        <v>143</v>
      </c>
      <c r="E893" s="99">
        <v>91</v>
      </c>
      <c r="F893" t="s">
        <v>82</v>
      </c>
      <c r="G893" s="101" t="s">
        <v>147</v>
      </c>
      <c r="H893" t="s">
        <v>148</v>
      </c>
      <c r="I893" s="102">
        <v>143</v>
      </c>
    </row>
    <row r="894" spans="1:10">
      <c r="A894" t="s">
        <v>160</v>
      </c>
      <c r="B894" t="s">
        <v>142</v>
      </c>
      <c r="C894" t="s">
        <v>149</v>
      </c>
      <c r="D894" t="s">
        <v>143</v>
      </c>
      <c r="E894" s="99">
        <v>92</v>
      </c>
      <c r="F894" t="s">
        <v>83</v>
      </c>
      <c r="G894" s="101" t="s">
        <v>147</v>
      </c>
      <c r="H894" t="s">
        <v>148</v>
      </c>
      <c r="I894" s="102">
        <v>19</v>
      </c>
    </row>
    <row r="895" spans="1:10">
      <c r="A895" t="s">
        <v>160</v>
      </c>
      <c r="B895" t="s">
        <v>142</v>
      </c>
      <c r="C895" t="s">
        <v>149</v>
      </c>
      <c r="D895" t="s">
        <v>143</v>
      </c>
      <c r="E895" s="99">
        <v>93</v>
      </c>
      <c r="F895" t="s">
        <v>84</v>
      </c>
      <c r="G895" s="101" t="s">
        <v>147</v>
      </c>
      <c r="H895" t="s">
        <v>148</v>
      </c>
      <c r="I895" s="102">
        <v>497</v>
      </c>
    </row>
  </sheetData>
  <sortState xmlns:xlrd2="http://schemas.microsoft.com/office/spreadsheetml/2017/richdata2" ref="A2:J912">
    <sortCondition ref="G62:G912"/>
    <sortCondition ref="E62:E91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5EC3C-546D-4BC8-9211-0DB318CC9109}">
  <dimension ref="A1:J896"/>
  <sheetViews>
    <sheetView workbookViewId="0">
      <selection activeCell="AA68" sqref="AA68"/>
    </sheetView>
  </sheetViews>
  <sheetFormatPr defaultRowHeight="14.4"/>
  <cols>
    <col min="7" max="7" width="8.88671875" customWidth="1"/>
  </cols>
  <sheetData>
    <row r="1" spans="1:10">
      <c r="A1" t="s">
        <v>153</v>
      </c>
      <c r="E1" t="s">
        <v>154</v>
      </c>
      <c r="F1" t="s">
        <v>155</v>
      </c>
      <c r="G1" t="s">
        <v>156</v>
      </c>
      <c r="I1" t="s">
        <v>157</v>
      </c>
      <c r="J1" t="s">
        <v>158</v>
      </c>
    </row>
    <row r="2" spans="1:10">
      <c r="A2" t="s">
        <v>188</v>
      </c>
      <c r="B2" t="s">
        <v>142</v>
      </c>
      <c r="C2" t="s">
        <v>149</v>
      </c>
      <c r="D2" t="s">
        <v>143</v>
      </c>
      <c r="E2" s="99">
        <v>5</v>
      </c>
      <c r="F2" t="s">
        <v>25</v>
      </c>
      <c r="G2" s="101" t="s">
        <v>201</v>
      </c>
      <c r="H2" t="s">
        <v>201</v>
      </c>
      <c r="I2" s="102">
        <v>5635</v>
      </c>
    </row>
    <row r="3" spans="1:10">
      <c r="A3" t="s">
        <v>188</v>
      </c>
      <c r="B3" t="s">
        <v>142</v>
      </c>
      <c r="C3" t="s">
        <v>149</v>
      </c>
      <c r="D3" t="s">
        <v>143</v>
      </c>
      <c r="E3" s="99">
        <v>6</v>
      </c>
      <c r="F3" t="s">
        <v>26</v>
      </c>
      <c r="G3" s="101" t="s">
        <v>201</v>
      </c>
      <c r="H3" t="s">
        <v>201</v>
      </c>
      <c r="I3" s="102">
        <v>3539</v>
      </c>
    </row>
    <row r="4" spans="1:10">
      <c r="A4" t="s">
        <v>188</v>
      </c>
      <c r="B4" t="s">
        <v>142</v>
      </c>
      <c r="C4" t="s">
        <v>149</v>
      </c>
      <c r="D4" t="s">
        <v>143</v>
      </c>
      <c r="E4" s="99">
        <v>8</v>
      </c>
      <c r="F4" t="s">
        <v>27</v>
      </c>
      <c r="G4" s="101" t="s">
        <v>201</v>
      </c>
      <c r="H4" t="s">
        <v>201</v>
      </c>
      <c r="I4" s="102">
        <v>4639</v>
      </c>
    </row>
    <row r="5" spans="1:10">
      <c r="A5" t="s">
        <v>188</v>
      </c>
      <c r="B5" t="s">
        <v>142</v>
      </c>
      <c r="C5" t="s">
        <v>149</v>
      </c>
      <c r="D5" t="s">
        <v>143</v>
      </c>
      <c r="E5" s="99">
        <v>10</v>
      </c>
      <c r="F5" t="s">
        <v>28</v>
      </c>
      <c r="G5" s="101" t="s">
        <v>201</v>
      </c>
      <c r="H5" t="s">
        <v>201</v>
      </c>
      <c r="I5" s="102">
        <v>493</v>
      </c>
    </row>
    <row r="6" spans="1:10">
      <c r="A6" t="s">
        <v>188</v>
      </c>
      <c r="B6" t="s">
        <v>142</v>
      </c>
      <c r="C6" t="s">
        <v>149</v>
      </c>
      <c r="D6" t="s">
        <v>143</v>
      </c>
      <c r="E6" s="99">
        <v>19</v>
      </c>
      <c r="F6" t="s">
        <v>29</v>
      </c>
      <c r="G6" s="101" t="s">
        <v>201</v>
      </c>
      <c r="H6" t="s">
        <v>201</v>
      </c>
      <c r="I6" s="102">
        <v>1107</v>
      </c>
    </row>
    <row r="7" spans="1:10">
      <c r="A7" t="s">
        <v>188</v>
      </c>
      <c r="B7" t="s">
        <v>142</v>
      </c>
      <c r="C7" t="s">
        <v>149</v>
      </c>
      <c r="D7" t="s">
        <v>143</v>
      </c>
      <c r="E7" s="99">
        <v>20</v>
      </c>
      <c r="F7" t="s">
        <v>30</v>
      </c>
      <c r="G7" s="101" t="s">
        <v>201</v>
      </c>
      <c r="H7" t="s">
        <v>201</v>
      </c>
      <c r="I7" s="102">
        <v>4116</v>
      </c>
    </row>
    <row r="8" spans="1:10">
      <c r="A8" t="s">
        <v>188</v>
      </c>
      <c r="B8" t="s">
        <v>142</v>
      </c>
      <c r="C8" t="s">
        <v>149</v>
      </c>
      <c r="D8" t="s">
        <v>143</v>
      </c>
      <c r="E8" s="99">
        <v>22</v>
      </c>
      <c r="F8" t="s">
        <v>31</v>
      </c>
      <c r="G8" s="101" t="s">
        <v>201</v>
      </c>
      <c r="H8" t="s">
        <v>201</v>
      </c>
      <c r="I8" s="102">
        <v>8818</v>
      </c>
    </row>
    <row r="9" spans="1:10">
      <c r="A9" t="s">
        <v>188</v>
      </c>
      <c r="B9" t="s">
        <v>142</v>
      </c>
      <c r="C9" t="s">
        <v>149</v>
      </c>
      <c r="D9" t="s">
        <v>143</v>
      </c>
      <c r="E9" s="99">
        <v>23</v>
      </c>
      <c r="F9" t="s">
        <v>32</v>
      </c>
      <c r="G9" s="101" t="s">
        <v>201</v>
      </c>
      <c r="H9" t="s">
        <v>201</v>
      </c>
      <c r="I9" s="102">
        <v>25214</v>
      </c>
    </row>
    <row r="10" spans="1:10">
      <c r="A10" t="s">
        <v>188</v>
      </c>
      <c r="B10" t="s">
        <v>142</v>
      </c>
      <c r="C10" t="s">
        <v>149</v>
      </c>
      <c r="D10" t="s">
        <v>143</v>
      </c>
      <c r="E10" s="99">
        <v>27</v>
      </c>
      <c r="F10" t="s">
        <v>33</v>
      </c>
      <c r="G10" s="101" t="s">
        <v>201</v>
      </c>
      <c r="H10" t="s">
        <v>201</v>
      </c>
      <c r="I10" s="102">
        <v>4344</v>
      </c>
    </row>
    <row r="11" spans="1:10">
      <c r="A11" t="s">
        <v>188</v>
      </c>
      <c r="B11" t="s">
        <v>142</v>
      </c>
      <c r="C11" t="s">
        <v>149</v>
      </c>
      <c r="D11" t="s">
        <v>143</v>
      </c>
      <c r="E11" s="99">
        <v>28</v>
      </c>
      <c r="F11" t="s">
        <v>34</v>
      </c>
      <c r="G11" s="101" t="s">
        <v>201</v>
      </c>
      <c r="H11" t="s">
        <v>201</v>
      </c>
      <c r="I11" s="102">
        <v>2719</v>
      </c>
    </row>
    <row r="12" spans="1:10">
      <c r="A12" t="s">
        <v>188</v>
      </c>
      <c r="B12" t="s">
        <v>142</v>
      </c>
      <c r="C12" t="s">
        <v>149</v>
      </c>
      <c r="D12" t="s">
        <v>143</v>
      </c>
      <c r="E12" s="99">
        <v>33</v>
      </c>
      <c r="F12" t="s">
        <v>35</v>
      </c>
      <c r="G12" s="101" t="s">
        <v>201</v>
      </c>
      <c r="H12" t="s">
        <v>201</v>
      </c>
      <c r="I12" s="102">
        <v>15423</v>
      </c>
    </row>
    <row r="13" spans="1:10">
      <c r="A13" t="s">
        <v>188</v>
      </c>
      <c r="B13" t="s">
        <v>142</v>
      </c>
      <c r="C13" t="s">
        <v>149</v>
      </c>
      <c r="D13" t="s">
        <v>143</v>
      </c>
      <c r="E13" s="99">
        <v>34</v>
      </c>
      <c r="F13" t="s">
        <v>36</v>
      </c>
      <c r="G13" s="101" t="s">
        <v>201</v>
      </c>
      <c r="H13" t="s">
        <v>201</v>
      </c>
      <c r="I13" s="102">
        <v>20129</v>
      </c>
    </row>
    <row r="14" spans="1:10">
      <c r="A14" t="s">
        <v>188</v>
      </c>
      <c r="B14" t="s">
        <v>142</v>
      </c>
      <c r="C14" t="s">
        <v>149</v>
      </c>
      <c r="D14" t="s">
        <v>143</v>
      </c>
      <c r="E14" s="99">
        <v>35</v>
      </c>
      <c r="F14" t="s">
        <v>37</v>
      </c>
      <c r="G14" s="101" t="s">
        <v>201</v>
      </c>
      <c r="H14" t="s">
        <v>201</v>
      </c>
      <c r="I14" s="102">
        <v>28311</v>
      </c>
    </row>
    <row r="15" spans="1:10">
      <c r="A15" t="s">
        <v>188</v>
      </c>
      <c r="B15" t="s">
        <v>142</v>
      </c>
      <c r="C15" t="s">
        <v>149</v>
      </c>
      <c r="D15" t="s">
        <v>143</v>
      </c>
      <c r="E15" s="99">
        <v>36</v>
      </c>
      <c r="F15" t="s">
        <v>38</v>
      </c>
      <c r="G15" s="101" t="s">
        <v>201</v>
      </c>
      <c r="H15" t="s">
        <v>201</v>
      </c>
      <c r="I15" s="102">
        <v>82548</v>
      </c>
    </row>
    <row r="16" spans="1:10">
      <c r="A16" t="s">
        <v>188</v>
      </c>
      <c r="B16" t="s">
        <v>142</v>
      </c>
      <c r="C16" t="s">
        <v>149</v>
      </c>
      <c r="D16" t="s">
        <v>143</v>
      </c>
      <c r="E16" s="99">
        <v>37</v>
      </c>
      <c r="F16" t="s">
        <v>39</v>
      </c>
      <c r="G16" s="101" t="s">
        <v>201</v>
      </c>
      <c r="H16" t="s">
        <v>201</v>
      </c>
      <c r="I16" s="102">
        <v>16608</v>
      </c>
    </row>
    <row r="17" spans="1:9">
      <c r="A17" t="s">
        <v>188</v>
      </c>
      <c r="B17" t="s">
        <v>142</v>
      </c>
      <c r="C17" t="s">
        <v>149</v>
      </c>
      <c r="D17" t="s">
        <v>143</v>
      </c>
      <c r="E17" s="99">
        <v>38</v>
      </c>
      <c r="F17" t="s">
        <v>40</v>
      </c>
      <c r="G17" s="101" t="s">
        <v>201</v>
      </c>
      <c r="H17" t="s">
        <v>201</v>
      </c>
      <c r="I17" s="102">
        <v>23395</v>
      </c>
    </row>
    <row r="18" spans="1:9">
      <c r="A18" t="s">
        <v>188</v>
      </c>
      <c r="B18" t="s">
        <v>142</v>
      </c>
      <c r="C18" t="s">
        <v>149</v>
      </c>
      <c r="D18" t="s">
        <v>143</v>
      </c>
      <c r="E18" s="99">
        <v>39</v>
      </c>
      <c r="F18" t="s">
        <v>41</v>
      </c>
      <c r="G18" s="101" t="s">
        <v>201</v>
      </c>
      <c r="H18" t="s">
        <v>201</v>
      </c>
      <c r="I18" s="102">
        <v>51487</v>
      </c>
    </row>
    <row r="19" spans="1:9">
      <c r="A19" t="s">
        <v>188</v>
      </c>
      <c r="B19" t="s">
        <v>142</v>
      </c>
      <c r="C19" t="s">
        <v>149</v>
      </c>
      <c r="D19" t="s">
        <v>143</v>
      </c>
      <c r="E19" s="99">
        <v>40</v>
      </c>
      <c r="F19" t="s">
        <v>42</v>
      </c>
      <c r="G19" s="101" t="s">
        <v>201</v>
      </c>
      <c r="H19" t="s">
        <v>201</v>
      </c>
      <c r="I19" s="102">
        <v>8467</v>
      </c>
    </row>
    <row r="20" spans="1:9">
      <c r="A20" t="s">
        <v>188</v>
      </c>
      <c r="B20" t="s">
        <v>142</v>
      </c>
      <c r="C20" t="s">
        <v>149</v>
      </c>
      <c r="D20" t="s">
        <v>143</v>
      </c>
      <c r="E20" s="99">
        <v>41</v>
      </c>
      <c r="F20" t="s">
        <v>43</v>
      </c>
      <c r="G20" s="101" t="s">
        <v>201</v>
      </c>
      <c r="H20" t="s">
        <v>201</v>
      </c>
      <c r="I20" s="102">
        <v>28119</v>
      </c>
    </row>
    <row r="21" spans="1:9">
      <c r="A21" t="s">
        <v>188</v>
      </c>
      <c r="B21" t="s">
        <v>142</v>
      </c>
      <c r="C21" t="s">
        <v>149</v>
      </c>
      <c r="D21" t="s">
        <v>143</v>
      </c>
      <c r="E21" s="99">
        <v>42</v>
      </c>
      <c r="F21" t="s">
        <v>44</v>
      </c>
      <c r="G21" s="101" t="s">
        <v>201</v>
      </c>
      <c r="H21" t="s">
        <v>201</v>
      </c>
      <c r="I21" s="102">
        <v>17032</v>
      </c>
    </row>
    <row r="22" spans="1:9">
      <c r="A22" t="s">
        <v>188</v>
      </c>
      <c r="B22" t="s">
        <v>142</v>
      </c>
      <c r="C22" t="s">
        <v>149</v>
      </c>
      <c r="D22" t="s">
        <v>143</v>
      </c>
      <c r="E22" s="99">
        <v>43</v>
      </c>
      <c r="F22" t="s">
        <v>45</v>
      </c>
      <c r="G22" s="101" t="s">
        <v>201</v>
      </c>
      <c r="H22" t="s">
        <v>201</v>
      </c>
      <c r="I22" s="102">
        <v>33917</v>
      </c>
    </row>
    <row r="23" spans="1:9">
      <c r="A23" t="s">
        <v>188</v>
      </c>
      <c r="B23" t="s">
        <v>142</v>
      </c>
      <c r="C23" t="s">
        <v>149</v>
      </c>
      <c r="D23" t="s">
        <v>143</v>
      </c>
      <c r="E23" s="99">
        <v>44</v>
      </c>
      <c r="F23" t="s">
        <v>46</v>
      </c>
      <c r="G23" s="101" t="s">
        <v>201</v>
      </c>
      <c r="H23" t="s">
        <v>201</v>
      </c>
      <c r="I23" s="102">
        <v>17086</v>
      </c>
    </row>
    <row r="24" spans="1:9">
      <c r="A24" t="s">
        <v>188</v>
      </c>
      <c r="B24" t="s">
        <v>142</v>
      </c>
      <c r="C24" t="s">
        <v>149</v>
      </c>
      <c r="D24" t="s">
        <v>143</v>
      </c>
      <c r="E24" s="99">
        <v>45</v>
      </c>
      <c r="F24" t="s">
        <v>47</v>
      </c>
      <c r="G24" s="101" t="s">
        <v>201</v>
      </c>
      <c r="H24" t="s">
        <v>201</v>
      </c>
      <c r="I24" s="102">
        <v>7312</v>
      </c>
    </row>
    <row r="25" spans="1:9">
      <c r="A25" t="s">
        <v>188</v>
      </c>
      <c r="B25" t="s">
        <v>142</v>
      </c>
      <c r="C25" t="s">
        <v>149</v>
      </c>
      <c r="D25" t="s">
        <v>143</v>
      </c>
      <c r="E25" s="99">
        <v>46</v>
      </c>
      <c r="F25" t="s">
        <v>48</v>
      </c>
      <c r="G25" s="101" t="s">
        <v>201</v>
      </c>
      <c r="H25" t="s">
        <v>201</v>
      </c>
      <c r="I25" s="102">
        <v>3402</v>
      </c>
    </row>
    <row r="26" spans="1:9">
      <c r="A26" t="s">
        <v>188</v>
      </c>
      <c r="B26" t="s">
        <v>142</v>
      </c>
      <c r="C26" t="s">
        <v>149</v>
      </c>
      <c r="D26" t="s">
        <v>143</v>
      </c>
      <c r="E26" s="99">
        <v>47</v>
      </c>
      <c r="F26" t="s">
        <v>189</v>
      </c>
      <c r="G26" s="101" t="s">
        <v>201</v>
      </c>
      <c r="H26" t="s">
        <v>201</v>
      </c>
      <c r="I26" s="102">
        <v>3241</v>
      </c>
    </row>
    <row r="27" spans="1:9">
      <c r="A27" t="s">
        <v>188</v>
      </c>
      <c r="B27" t="s">
        <v>142</v>
      </c>
      <c r="C27" t="s">
        <v>149</v>
      </c>
      <c r="D27" t="s">
        <v>143</v>
      </c>
      <c r="E27" s="99">
        <v>48</v>
      </c>
      <c r="F27" t="s">
        <v>202</v>
      </c>
      <c r="G27" s="101" t="s">
        <v>201</v>
      </c>
      <c r="H27" t="s">
        <v>201</v>
      </c>
      <c r="I27" s="102">
        <v>5076</v>
      </c>
    </row>
    <row r="28" spans="1:9">
      <c r="A28" t="s">
        <v>188</v>
      </c>
      <c r="B28" t="s">
        <v>142</v>
      </c>
      <c r="C28" t="s">
        <v>149</v>
      </c>
      <c r="D28" t="s">
        <v>143</v>
      </c>
      <c r="E28" s="99">
        <v>49</v>
      </c>
      <c r="F28" t="s">
        <v>51</v>
      </c>
      <c r="G28" s="101" t="s">
        <v>201</v>
      </c>
      <c r="H28" t="s">
        <v>201</v>
      </c>
      <c r="I28" s="102">
        <v>197</v>
      </c>
    </row>
    <row r="29" spans="1:9">
      <c r="A29" t="s">
        <v>188</v>
      </c>
      <c r="B29" t="s">
        <v>142</v>
      </c>
      <c r="C29" t="s">
        <v>149</v>
      </c>
      <c r="D29" t="s">
        <v>143</v>
      </c>
      <c r="E29" s="99">
        <v>50</v>
      </c>
      <c r="F29" t="s">
        <v>52</v>
      </c>
      <c r="G29" s="101" t="s">
        <v>201</v>
      </c>
      <c r="H29" t="s">
        <v>201</v>
      </c>
      <c r="I29" s="102">
        <v>461</v>
      </c>
    </row>
    <row r="30" spans="1:9">
      <c r="A30" t="s">
        <v>188</v>
      </c>
      <c r="B30" t="s">
        <v>142</v>
      </c>
      <c r="C30" t="s">
        <v>149</v>
      </c>
      <c r="D30" t="s">
        <v>143</v>
      </c>
      <c r="E30" s="99">
        <v>51</v>
      </c>
      <c r="F30" t="s">
        <v>53</v>
      </c>
      <c r="G30" s="101" t="s">
        <v>201</v>
      </c>
      <c r="H30" t="s">
        <v>201</v>
      </c>
      <c r="I30" s="102">
        <v>1250</v>
      </c>
    </row>
    <row r="31" spans="1:9">
      <c r="A31" t="s">
        <v>188</v>
      </c>
      <c r="B31" t="s">
        <v>142</v>
      </c>
      <c r="C31" t="s">
        <v>149</v>
      </c>
      <c r="D31" t="s">
        <v>143</v>
      </c>
      <c r="E31" s="99">
        <v>52</v>
      </c>
      <c r="F31" t="s">
        <v>54</v>
      </c>
      <c r="G31" s="101" t="s">
        <v>201</v>
      </c>
      <c r="H31" t="s">
        <v>201</v>
      </c>
      <c r="I31" s="102">
        <v>1701</v>
      </c>
    </row>
    <row r="32" spans="1:9">
      <c r="A32" t="s">
        <v>188</v>
      </c>
      <c r="B32" t="s">
        <v>142</v>
      </c>
      <c r="C32" t="s">
        <v>149</v>
      </c>
      <c r="D32" t="s">
        <v>143</v>
      </c>
      <c r="E32" s="99">
        <v>53</v>
      </c>
      <c r="F32" t="s">
        <v>55</v>
      </c>
      <c r="G32" s="101" t="s">
        <v>201</v>
      </c>
      <c r="H32" t="s">
        <v>201</v>
      </c>
      <c r="I32" s="102">
        <v>2233</v>
      </c>
    </row>
    <row r="33" spans="1:9">
      <c r="A33" t="s">
        <v>188</v>
      </c>
      <c r="B33" t="s">
        <v>142</v>
      </c>
      <c r="C33" t="s">
        <v>149</v>
      </c>
      <c r="D33" t="s">
        <v>143</v>
      </c>
      <c r="E33" s="99">
        <v>54</v>
      </c>
      <c r="F33" t="s">
        <v>56</v>
      </c>
      <c r="G33" s="101" t="s">
        <v>201</v>
      </c>
      <c r="H33" t="s">
        <v>201</v>
      </c>
      <c r="I33" s="102">
        <v>1710</v>
      </c>
    </row>
    <row r="34" spans="1:9">
      <c r="A34" t="s">
        <v>188</v>
      </c>
      <c r="B34" t="s">
        <v>142</v>
      </c>
      <c r="C34" t="s">
        <v>149</v>
      </c>
      <c r="D34" t="s">
        <v>143</v>
      </c>
      <c r="E34" s="99">
        <v>57</v>
      </c>
      <c r="F34" t="s">
        <v>57</v>
      </c>
      <c r="G34" s="101" t="s">
        <v>201</v>
      </c>
      <c r="H34" t="s">
        <v>201</v>
      </c>
      <c r="I34" s="102">
        <v>12689</v>
      </c>
    </row>
    <row r="35" spans="1:9">
      <c r="A35" t="s">
        <v>188</v>
      </c>
      <c r="B35" t="s">
        <v>142</v>
      </c>
      <c r="C35" t="s">
        <v>149</v>
      </c>
      <c r="D35" t="s">
        <v>143</v>
      </c>
      <c r="E35" s="99">
        <v>58</v>
      </c>
      <c r="F35" t="s">
        <v>58</v>
      </c>
      <c r="G35" s="101" t="s">
        <v>201</v>
      </c>
      <c r="H35" t="s">
        <v>201</v>
      </c>
      <c r="I35" s="102">
        <v>2277</v>
      </c>
    </row>
    <row r="36" spans="1:9">
      <c r="A36" t="s">
        <v>188</v>
      </c>
      <c r="B36" t="s">
        <v>142</v>
      </c>
      <c r="C36" t="s">
        <v>149</v>
      </c>
      <c r="D36" t="s">
        <v>143</v>
      </c>
      <c r="E36" s="99">
        <v>59</v>
      </c>
      <c r="F36" t="s">
        <v>59</v>
      </c>
      <c r="G36" s="101" t="s">
        <v>201</v>
      </c>
      <c r="H36" t="s">
        <v>201</v>
      </c>
      <c r="I36" s="102">
        <v>3405</v>
      </c>
    </row>
    <row r="37" spans="1:9">
      <c r="A37" t="s">
        <v>188</v>
      </c>
      <c r="B37" t="s">
        <v>142</v>
      </c>
      <c r="C37" t="s">
        <v>149</v>
      </c>
      <c r="D37" t="s">
        <v>143</v>
      </c>
      <c r="E37" s="99">
        <v>60</v>
      </c>
      <c r="F37" t="s">
        <v>60</v>
      </c>
      <c r="G37" s="101" t="s">
        <v>201</v>
      </c>
      <c r="H37" t="s">
        <v>201</v>
      </c>
      <c r="I37" s="102">
        <v>6044</v>
      </c>
    </row>
    <row r="38" spans="1:9">
      <c r="A38" t="s">
        <v>188</v>
      </c>
      <c r="B38" t="s">
        <v>142</v>
      </c>
      <c r="C38" t="s">
        <v>149</v>
      </c>
      <c r="D38" t="s">
        <v>143</v>
      </c>
      <c r="E38" s="99">
        <v>61</v>
      </c>
      <c r="F38" t="s">
        <v>61</v>
      </c>
      <c r="G38" s="101" t="s">
        <v>201</v>
      </c>
      <c r="H38" t="s">
        <v>201</v>
      </c>
      <c r="I38" s="102">
        <v>20472</v>
      </c>
    </row>
    <row r="39" spans="1:9">
      <c r="A39" t="s">
        <v>188</v>
      </c>
      <c r="B39" t="s">
        <v>142</v>
      </c>
      <c r="C39" t="s">
        <v>149</v>
      </c>
      <c r="D39" t="s">
        <v>143</v>
      </c>
      <c r="E39" s="99">
        <v>62</v>
      </c>
      <c r="F39" t="s">
        <v>62</v>
      </c>
      <c r="G39" s="101" t="s">
        <v>201</v>
      </c>
      <c r="H39" t="s">
        <v>201</v>
      </c>
      <c r="I39" s="102">
        <v>14361</v>
      </c>
    </row>
    <row r="40" spans="1:9">
      <c r="A40" t="s">
        <v>188</v>
      </c>
      <c r="B40" t="s">
        <v>142</v>
      </c>
      <c r="C40" t="s">
        <v>149</v>
      </c>
      <c r="D40" t="s">
        <v>143</v>
      </c>
      <c r="E40" s="99">
        <v>63</v>
      </c>
      <c r="F40" t="s">
        <v>63</v>
      </c>
      <c r="G40" s="101" t="s">
        <v>201</v>
      </c>
      <c r="H40" t="s">
        <v>201</v>
      </c>
      <c r="I40" s="102">
        <v>9172</v>
      </c>
    </row>
    <row r="41" spans="1:9">
      <c r="A41" t="s">
        <v>188</v>
      </c>
      <c r="B41" t="s">
        <v>142</v>
      </c>
      <c r="C41" t="s">
        <v>149</v>
      </c>
      <c r="D41" t="s">
        <v>143</v>
      </c>
      <c r="E41" s="99">
        <v>64</v>
      </c>
      <c r="F41" t="s">
        <v>64</v>
      </c>
      <c r="G41" s="101" t="s">
        <v>201</v>
      </c>
      <c r="H41" t="s">
        <v>201</v>
      </c>
      <c r="I41" s="102">
        <v>1475</v>
      </c>
    </row>
    <row r="42" spans="1:9">
      <c r="A42" t="s">
        <v>188</v>
      </c>
      <c r="B42" t="s">
        <v>142</v>
      </c>
      <c r="C42" t="s">
        <v>149</v>
      </c>
      <c r="D42" t="s">
        <v>143</v>
      </c>
      <c r="E42" s="99">
        <v>67</v>
      </c>
      <c r="F42" t="s">
        <v>65</v>
      </c>
      <c r="G42" s="101" t="s">
        <v>201</v>
      </c>
      <c r="H42" t="s">
        <v>201</v>
      </c>
      <c r="I42" s="102">
        <v>5785</v>
      </c>
    </row>
    <row r="43" spans="1:9">
      <c r="A43" t="s">
        <v>188</v>
      </c>
      <c r="B43" t="s">
        <v>142</v>
      </c>
      <c r="C43" t="s">
        <v>149</v>
      </c>
      <c r="D43" t="s">
        <v>143</v>
      </c>
      <c r="E43" s="99">
        <v>68</v>
      </c>
      <c r="F43" t="s">
        <v>66</v>
      </c>
      <c r="G43" s="101" t="s">
        <v>201</v>
      </c>
      <c r="H43" t="s">
        <v>201</v>
      </c>
      <c r="I43" s="102">
        <v>15254</v>
      </c>
    </row>
    <row r="44" spans="1:9">
      <c r="A44" t="s">
        <v>188</v>
      </c>
      <c r="B44" t="s">
        <v>142</v>
      </c>
      <c r="C44" t="s">
        <v>149</v>
      </c>
      <c r="D44" t="s">
        <v>143</v>
      </c>
      <c r="E44" s="99">
        <v>69</v>
      </c>
      <c r="F44" t="s">
        <v>67</v>
      </c>
      <c r="G44" s="101" t="s">
        <v>201</v>
      </c>
      <c r="H44" t="s">
        <v>201</v>
      </c>
      <c r="I44" s="102">
        <v>4205</v>
      </c>
    </row>
    <row r="45" spans="1:9">
      <c r="A45" t="s">
        <v>188</v>
      </c>
      <c r="B45" t="s">
        <v>142</v>
      </c>
      <c r="C45" t="s">
        <v>149</v>
      </c>
      <c r="D45" t="s">
        <v>143</v>
      </c>
      <c r="E45" s="99">
        <v>70</v>
      </c>
      <c r="F45" t="s">
        <v>151</v>
      </c>
      <c r="G45" s="101" t="s">
        <v>201</v>
      </c>
      <c r="H45" t="s">
        <v>201</v>
      </c>
      <c r="I45" s="102">
        <v>3786</v>
      </c>
    </row>
    <row r="46" spans="1:9">
      <c r="A46" t="s">
        <v>188</v>
      </c>
      <c r="B46" t="s">
        <v>142</v>
      </c>
      <c r="C46" t="s">
        <v>149</v>
      </c>
      <c r="D46" t="s">
        <v>143</v>
      </c>
      <c r="E46" s="99">
        <v>71</v>
      </c>
      <c r="F46" t="s">
        <v>69</v>
      </c>
      <c r="G46" s="101" t="s">
        <v>201</v>
      </c>
      <c r="H46" t="s">
        <v>201</v>
      </c>
      <c r="I46" s="102">
        <v>11516</v>
      </c>
    </row>
    <row r="47" spans="1:9">
      <c r="A47" t="s">
        <v>188</v>
      </c>
      <c r="B47" t="s">
        <v>142</v>
      </c>
      <c r="C47" t="s">
        <v>149</v>
      </c>
      <c r="D47" t="s">
        <v>143</v>
      </c>
      <c r="E47" s="99">
        <v>72</v>
      </c>
      <c r="F47" t="s">
        <v>70</v>
      </c>
      <c r="G47" s="101" t="s">
        <v>201</v>
      </c>
      <c r="H47" t="s">
        <v>201</v>
      </c>
      <c r="I47" s="102">
        <v>5323</v>
      </c>
    </row>
    <row r="48" spans="1:9">
      <c r="A48" t="s">
        <v>188</v>
      </c>
      <c r="B48" t="s">
        <v>142</v>
      </c>
      <c r="C48" t="s">
        <v>149</v>
      </c>
      <c r="D48" t="s">
        <v>143</v>
      </c>
      <c r="E48" s="99">
        <v>73</v>
      </c>
      <c r="F48" t="s">
        <v>190</v>
      </c>
      <c r="G48" s="101" t="s">
        <v>201</v>
      </c>
      <c r="H48" t="s">
        <v>201</v>
      </c>
      <c r="I48" s="102">
        <v>16210</v>
      </c>
    </row>
    <row r="49" spans="1:9">
      <c r="A49" t="s">
        <v>188</v>
      </c>
      <c r="B49" t="s">
        <v>142</v>
      </c>
      <c r="C49" t="s">
        <v>149</v>
      </c>
      <c r="D49" t="s">
        <v>143</v>
      </c>
      <c r="E49" s="99">
        <v>74</v>
      </c>
      <c r="F49" t="s">
        <v>72</v>
      </c>
      <c r="G49" s="101" t="s">
        <v>201</v>
      </c>
      <c r="H49" t="s">
        <v>201</v>
      </c>
      <c r="I49" s="102">
        <v>1018</v>
      </c>
    </row>
    <row r="50" spans="1:9">
      <c r="A50" t="s">
        <v>188</v>
      </c>
      <c r="B50" t="s">
        <v>142</v>
      </c>
      <c r="C50" t="s">
        <v>149</v>
      </c>
      <c r="D50" t="s">
        <v>143</v>
      </c>
      <c r="E50" s="99">
        <v>75</v>
      </c>
      <c r="F50" t="s">
        <v>73</v>
      </c>
      <c r="G50" s="101" t="s">
        <v>201</v>
      </c>
      <c r="H50" t="s">
        <v>201</v>
      </c>
      <c r="I50" s="102">
        <v>6742</v>
      </c>
    </row>
    <row r="51" spans="1:9">
      <c r="A51" t="s">
        <v>188</v>
      </c>
      <c r="B51" t="s">
        <v>142</v>
      </c>
      <c r="C51" t="s">
        <v>149</v>
      </c>
      <c r="D51" t="s">
        <v>143</v>
      </c>
      <c r="E51" s="99">
        <v>78</v>
      </c>
      <c r="F51" t="s">
        <v>74</v>
      </c>
      <c r="G51" s="101" t="s">
        <v>201</v>
      </c>
      <c r="H51" t="s">
        <v>201</v>
      </c>
      <c r="I51" s="102">
        <v>1696</v>
      </c>
    </row>
    <row r="52" spans="1:9">
      <c r="A52" t="s">
        <v>188</v>
      </c>
      <c r="B52" t="s">
        <v>142</v>
      </c>
      <c r="C52" t="s">
        <v>149</v>
      </c>
      <c r="D52" t="s">
        <v>143</v>
      </c>
      <c r="E52" s="99">
        <v>79</v>
      </c>
      <c r="F52" t="s">
        <v>75</v>
      </c>
      <c r="G52" s="101" t="s">
        <v>201</v>
      </c>
      <c r="H52" t="s">
        <v>201</v>
      </c>
      <c r="I52" s="102">
        <v>7981</v>
      </c>
    </row>
    <row r="53" spans="1:9">
      <c r="A53" t="s">
        <v>188</v>
      </c>
      <c r="B53" t="s">
        <v>142</v>
      </c>
      <c r="C53" t="s">
        <v>149</v>
      </c>
      <c r="D53" t="s">
        <v>143</v>
      </c>
      <c r="E53" s="99">
        <v>81</v>
      </c>
      <c r="F53" t="s">
        <v>76</v>
      </c>
      <c r="G53" s="101" t="s">
        <v>201</v>
      </c>
      <c r="H53" t="s">
        <v>201</v>
      </c>
      <c r="I53" s="102">
        <v>550</v>
      </c>
    </row>
    <row r="54" spans="1:9">
      <c r="A54" t="s">
        <v>188</v>
      </c>
      <c r="B54" t="s">
        <v>142</v>
      </c>
      <c r="C54" t="s">
        <v>149</v>
      </c>
      <c r="D54" t="s">
        <v>143</v>
      </c>
      <c r="E54" s="99">
        <v>82</v>
      </c>
      <c r="F54" t="s">
        <v>77</v>
      </c>
      <c r="G54" s="101" t="s">
        <v>201</v>
      </c>
      <c r="H54" t="s">
        <v>201</v>
      </c>
      <c r="I54" s="102">
        <v>4247</v>
      </c>
    </row>
    <row r="55" spans="1:9">
      <c r="A55" t="s">
        <v>188</v>
      </c>
      <c r="B55" t="s">
        <v>142</v>
      </c>
      <c r="C55" t="s">
        <v>149</v>
      </c>
      <c r="D55" t="s">
        <v>143</v>
      </c>
      <c r="E55" s="99">
        <v>83</v>
      </c>
      <c r="F55" t="s">
        <v>78</v>
      </c>
      <c r="G55" s="101" t="s">
        <v>201</v>
      </c>
      <c r="H55" t="s">
        <v>201</v>
      </c>
      <c r="I55" s="102">
        <v>6419</v>
      </c>
    </row>
    <row r="56" spans="1:9">
      <c r="A56" t="s">
        <v>188</v>
      </c>
      <c r="B56" t="s">
        <v>142</v>
      </c>
      <c r="C56" t="s">
        <v>149</v>
      </c>
      <c r="D56" t="s">
        <v>143</v>
      </c>
      <c r="E56" s="99">
        <v>84</v>
      </c>
      <c r="F56" t="s">
        <v>79</v>
      </c>
      <c r="G56" s="101" t="s">
        <v>201</v>
      </c>
      <c r="H56" t="s">
        <v>201</v>
      </c>
      <c r="I56" s="102">
        <v>314</v>
      </c>
    </row>
    <row r="57" spans="1:9">
      <c r="A57" t="s">
        <v>188</v>
      </c>
      <c r="B57" t="s">
        <v>142</v>
      </c>
      <c r="C57" t="s">
        <v>149</v>
      </c>
      <c r="D57" t="s">
        <v>143</v>
      </c>
      <c r="E57" s="99">
        <v>85</v>
      </c>
      <c r="F57" t="s">
        <v>80</v>
      </c>
      <c r="G57" s="101" t="s">
        <v>201</v>
      </c>
      <c r="H57" t="s">
        <v>201</v>
      </c>
      <c r="I57" s="102">
        <v>1104</v>
      </c>
    </row>
    <row r="58" spans="1:9">
      <c r="A58" t="s">
        <v>188</v>
      </c>
      <c r="B58" t="s">
        <v>142</v>
      </c>
      <c r="C58" t="s">
        <v>149</v>
      </c>
      <c r="D58" t="s">
        <v>143</v>
      </c>
      <c r="E58" s="99">
        <v>87</v>
      </c>
      <c r="F58" t="s">
        <v>81</v>
      </c>
      <c r="G58" s="101" t="s">
        <v>201</v>
      </c>
      <c r="H58" t="s">
        <v>201</v>
      </c>
      <c r="I58" s="102">
        <v>180</v>
      </c>
    </row>
    <row r="59" spans="1:9">
      <c r="A59" t="s">
        <v>188</v>
      </c>
      <c r="B59" t="s">
        <v>142</v>
      </c>
      <c r="C59" t="s">
        <v>149</v>
      </c>
      <c r="D59" t="s">
        <v>143</v>
      </c>
      <c r="E59" s="99">
        <v>91</v>
      </c>
      <c r="F59" t="s">
        <v>82</v>
      </c>
      <c r="G59" s="101" t="s">
        <v>201</v>
      </c>
      <c r="H59" t="s">
        <v>201</v>
      </c>
      <c r="I59" s="102">
        <v>3930</v>
      </c>
    </row>
    <row r="60" spans="1:9">
      <c r="A60" t="s">
        <v>188</v>
      </c>
      <c r="B60" t="s">
        <v>142</v>
      </c>
      <c r="C60" t="s">
        <v>149</v>
      </c>
      <c r="D60" t="s">
        <v>143</v>
      </c>
      <c r="E60" s="99">
        <v>92</v>
      </c>
      <c r="F60" t="s">
        <v>83</v>
      </c>
      <c r="G60" s="101" t="s">
        <v>201</v>
      </c>
      <c r="H60" t="s">
        <v>201</v>
      </c>
      <c r="I60" s="102">
        <v>310</v>
      </c>
    </row>
    <row r="61" spans="1:9">
      <c r="A61" t="s">
        <v>188</v>
      </c>
      <c r="B61" t="s">
        <v>142</v>
      </c>
      <c r="C61" t="s">
        <v>149</v>
      </c>
      <c r="D61" t="s">
        <v>143</v>
      </c>
      <c r="E61" s="99">
        <v>93</v>
      </c>
      <c r="F61" t="s">
        <v>84</v>
      </c>
      <c r="G61" s="101" t="s">
        <v>201</v>
      </c>
      <c r="H61" t="s">
        <v>201</v>
      </c>
      <c r="I61" s="102">
        <v>5237</v>
      </c>
    </row>
    <row r="62" spans="1:9">
      <c r="A62" t="s">
        <v>188</v>
      </c>
      <c r="B62" t="s">
        <v>142</v>
      </c>
      <c r="C62" t="s">
        <v>149</v>
      </c>
      <c r="D62" t="s">
        <v>143</v>
      </c>
      <c r="E62" s="99">
        <v>5</v>
      </c>
      <c r="F62" t="s">
        <v>25</v>
      </c>
      <c r="G62" s="101">
        <v>10</v>
      </c>
      <c r="H62" t="s">
        <v>145</v>
      </c>
      <c r="I62" s="102">
        <v>493</v>
      </c>
    </row>
    <row r="63" spans="1:9">
      <c r="A63" t="s">
        <v>188</v>
      </c>
      <c r="B63" t="s">
        <v>142</v>
      </c>
      <c r="C63" t="s">
        <v>149</v>
      </c>
      <c r="D63" t="s">
        <v>143</v>
      </c>
      <c r="E63" s="99">
        <v>6</v>
      </c>
      <c r="F63" t="s">
        <v>26</v>
      </c>
      <c r="G63" s="101">
        <v>10</v>
      </c>
      <c r="H63" t="s">
        <v>145</v>
      </c>
      <c r="I63" s="102">
        <v>276</v>
      </c>
    </row>
    <row r="64" spans="1:9">
      <c r="A64" t="s">
        <v>188</v>
      </c>
      <c r="B64" t="s">
        <v>142</v>
      </c>
      <c r="C64" t="s">
        <v>149</v>
      </c>
      <c r="D64" t="s">
        <v>143</v>
      </c>
      <c r="E64" s="99">
        <v>8</v>
      </c>
      <c r="F64" t="s">
        <v>27</v>
      </c>
      <c r="G64" s="101">
        <v>10</v>
      </c>
      <c r="H64" t="s">
        <v>145</v>
      </c>
      <c r="I64" s="102">
        <v>394</v>
      </c>
    </row>
    <row r="65" spans="1:9">
      <c r="A65" t="s">
        <v>188</v>
      </c>
      <c r="B65" t="s">
        <v>142</v>
      </c>
      <c r="C65" t="s">
        <v>149</v>
      </c>
      <c r="D65" t="s">
        <v>143</v>
      </c>
      <c r="E65" s="99">
        <v>10</v>
      </c>
      <c r="F65" t="s">
        <v>28</v>
      </c>
      <c r="G65" s="101">
        <v>10</v>
      </c>
      <c r="H65" t="s">
        <v>145</v>
      </c>
      <c r="I65" s="102">
        <v>39</v>
      </c>
    </row>
    <row r="66" spans="1:9">
      <c r="A66" t="s">
        <v>188</v>
      </c>
      <c r="B66" t="s">
        <v>142</v>
      </c>
      <c r="C66" t="s">
        <v>149</v>
      </c>
      <c r="D66" t="s">
        <v>143</v>
      </c>
      <c r="E66" s="99">
        <v>19</v>
      </c>
      <c r="F66" t="s">
        <v>29</v>
      </c>
      <c r="G66" s="101">
        <v>10</v>
      </c>
      <c r="H66" t="s">
        <v>145</v>
      </c>
      <c r="I66" s="102">
        <v>82</v>
      </c>
    </row>
    <row r="67" spans="1:9">
      <c r="A67" t="s">
        <v>188</v>
      </c>
      <c r="B67" t="s">
        <v>142</v>
      </c>
      <c r="C67" t="s">
        <v>149</v>
      </c>
      <c r="D67" t="s">
        <v>143</v>
      </c>
      <c r="E67" s="99">
        <v>20</v>
      </c>
      <c r="F67" t="s">
        <v>30</v>
      </c>
      <c r="G67" s="101">
        <v>10</v>
      </c>
      <c r="H67" t="s">
        <v>145</v>
      </c>
      <c r="I67" s="102">
        <v>365</v>
      </c>
    </row>
    <row r="68" spans="1:9">
      <c r="A68" t="s">
        <v>188</v>
      </c>
      <c r="B68" t="s">
        <v>142</v>
      </c>
      <c r="C68" t="s">
        <v>149</v>
      </c>
      <c r="D68" t="s">
        <v>143</v>
      </c>
      <c r="E68" s="99">
        <v>22</v>
      </c>
      <c r="F68" t="s">
        <v>31</v>
      </c>
      <c r="G68" s="101">
        <v>10</v>
      </c>
      <c r="H68" t="s">
        <v>145</v>
      </c>
      <c r="I68" s="102">
        <v>758</v>
      </c>
    </row>
    <row r="69" spans="1:9">
      <c r="A69" t="s">
        <v>188</v>
      </c>
      <c r="B69" t="s">
        <v>142</v>
      </c>
      <c r="C69" t="s">
        <v>149</v>
      </c>
      <c r="D69" t="s">
        <v>143</v>
      </c>
      <c r="E69" s="99">
        <v>23</v>
      </c>
      <c r="F69" t="s">
        <v>32</v>
      </c>
      <c r="G69" s="101">
        <v>10</v>
      </c>
      <c r="H69" t="s">
        <v>145</v>
      </c>
      <c r="I69" s="102">
        <v>2039</v>
      </c>
    </row>
    <row r="70" spans="1:9">
      <c r="A70" t="s">
        <v>188</v>
      </c>
      <c r="B70" t="s">
        <v>142</v>
      </c>
      <c r="C70" t="s">
        <v>149</v>
      </c>
      <c r="D70" t="s">
        <v>143</v>
      </c>
      <c r="E70" s="99">
        <v>27</v>
      </c>
      <c r="F70" t="s">
        <v>33</v>
      </c>
      <c r="G70" s="101">
        <v>10</v>
      </c>
      <c r="H70" t="s">
        <v>145</v>
      </c>
      <c r="I70" s="102">
        <v>396</v>
      </c>
    </row>
    <row r="71" spans="1:9">
      <c r="A71" t="s">
        <v>188</v>
      </c>
      <c r="B71" t="s">
        <v>142</v>
      </c>
      <c r="C71" t="s">
        <v>149</v>
      </c>
      <c r="D71" t="s">
        <v>143</v>
      </c>
      <c r="E71" s="99">
        <v>28</v>
      </c>
      <c r="F71" t="s">
        <v>34</v>
      </c>
      <c r="G71" s="101">
        <v>10</v>
      </c>
      <c r="H71" t="s">
        <v>145</v>
      </c>
      <c r="I71" s="102">
        <v>231</v>
      </c>
    </row>
    <row r="72" spans="1:9">
      <c r="A72" t="s">
        <v>188</v>
      </c>
      <c r="B72" t="s">
        <v>142</v>
      </c>
      <c r="C72" t="s">
        <v>149</v>
      </c>
      <c r="D72" t="s">
        <v>143</v>
      </c>
      <c r="E72" s="99">
        <v>33</v>
      </c>
      <c r="F72" t="s">
        <v>35</v>
      </c>
      <c r="G72" s="101">
        <v>10</v>
      </c>
      <c r="H72" t="s">
        <v>145</v>
      </c>
      <c r="I72" s="102">
        <v>1289</v>
      </c>
    </row>
    <row r="73" spans="1:9">
      <c r="A73" t="s">
        <v>188</v>
      </c>
      <c r="B73" t="s">
        <v>142</v>
      </c>
      <c r="C73" t="s">
        <v>149</v>
      </c>
      <c r="D73" t="s">
        <v>143</v>
      </c>
      <c r="E73" s="99">
        <v>34</v>
      </c>
      <c r="F73" t="s">
        <v>36</v>
      </c>
      <c r="G73" s="101">
        <v>10</v>
      </c>
      <c r="H73" t="s">
        <v>145</v>
      </c>
      <c r="I73" s="102">
        <v>1716</v>
      </c>
    </row>
    <row r="74" spans="1:9">
      <c r="A74" t="s">
        <v>188</v>
      </c>
      <c r="B74" t="s">
        <v>142</v>
      </c>
      <c r="C74" t="s">
        <v>149</v>
      </c>
      <c r="D74" t="s">
        <v>143</v>
      </c>
      <c r="E74" s="99">
        <v>35</v>
      </c>
      <c r="F74" t="s">
        <v>37</v>
      </c>
      <c r="G74" s="101">
        <v>10</v>
      </c>
      <c r="H74" t="s">
        <v>145</v>
      </c>
      <c r="I74" s="102">
        <v>2384</v>
      </c>
    </row>
    <row r="75" spans="1:9">
      <c r="A75" t="s">
        <v>188</v>
      </c>
      <c r="B75" t="s">
        <v>142</v>
      </c>
      <c r="C75" t="s">
        <v>149</v>
      </c>
      <c r="D75" t="s">
        <v>143</v>
      </c>
      <c r="E75" s="99">
        <v>36</v>
      </c>
      <c r="F75" t="s">
        <v>38</v>
      </c>
      <c r="G75" s="101">
        <v>10</v>
      </c>
      <c r="H75" t="s">
        <v>145</v>
      </c>
      <c r="I75" s="102">
        <v>7288</v>
      </c>
    </row>
    <row r="76" spans="1:9">
      <c r="A76" t="s">
        <v>188</v>
      </c>
      <c r="B76" t="s">
        <v>142</v>
      </c>
      <c r="C76" t="s">
        <v>149</v>
      </c>
      <c r="D76" t="s">
        <v>143</v>
      </c>
      <c r="E76" s="99">
        <v>37</v>
      </c>
      <c r="F76" t="s">
        <v>39</v>
      </c>
      <c r="G76" s="101">
        <v>10</v>
      </c>
      <c r="H76" t="s">
        <v>145</v>
      </c>
      <c r="I76" s="102">
        <v>1550</v>
      </c>
    </row>
    <row r="77" spans="1:9">
      <c r="A77" t="s">
        <v>188</v>
      </c>
      <c r="B77" t="s">
        <v>142</v>
      </c>
      <c r="C77" t="s">
        <v>149</v>
      </c>
      <c r="D77" t="s">
        <v>143</v>
      </c>
      <c r="E77" s="99">
        <v>38</v>
      </c>
      <c r="F77" t="s">
        <v>40</v>
      </c>
      <c r="G77" s="101">
        <v>10</v>
      </c>
      <c r="H77" t="s">
        <v>145</v>
      </c>
      <c r="I77" s="102">
        <v>2163</v>
      </c>
    </row>
    <row r="78" spans="1:9">
      <c r="A78" t="s">
        <v>188</v>
      </c>
      <c r="B78" t="s">
        <v>142</v>
      </c>
      <c r="C78" t="s">
        <v>149</v>
      </c>
      <c r="D78" t="s">
        <v>143</v>
      </c>
      <c r="E78" s="99">
        <v>39</v>
      </c>
      <c r="F78" t="s">
        <v>41</v>
      </c>
      <c r="G78" s="101">
        <v>10</v>
      </c>
      <c r="H78" t="s">
        <v>145</v>
      </c>
      <c r="I78" s="102">
        <v>4494</v>
      </c>
    </row>
    <row r="79" spans="1:9">
      <c r="A79" t="s">
        <v>188</v>
      </c>
      <c r="B79" t="s">
        <v>142</v>
      </c>
      <c r="C79" t="s">
        <v>149</v>
      </c>
      <c r="D79" t="s">
        <v>143</v>
      </c>
      <c r="E79" s="99">
        <v>40</v>
      </c>
      <c r="F79" t="s">
        <v>42</v>
      </c>
      <c r="G79" s="101">
        <v>10</v>
      </c>
      <c r="H79" t="s">
        <v>145</v>
      </c>
      <c r="I79" s="102">
        <v>599</v>
      </c>
    </row>
    <row r="80" spans="1:9">
      <c r="A80" t="s">
        <v>188</v>
      </c>
      <c r="B80" t="s">
        <v>142</v>
      </c>
      <c r="C80" t="s">
        <v>149</v>
      </c>
      <c r="D80" t="s">
        <v>143</v>
      </c>
      <c r="E80" s="99">
        <v>41</v>
      </c>
      <c r="F80" t="s">
        <v>43</v>
      </c>
      <c r="G80" s="101">
        <v>10</v>
      </c>
      <c r="H80" t="s">
        <v>145</v>
      </c>
      <c r="I80" s="102">
        <v>2488</v>
      </c>
    </row>
    <row r="81" spans="1:9">
      <c r="A81" t="s">
        <v>188</v>
      </c>
      <c r="B81" t="s">
        <v>142</v>
      </c>
      <c r="C81" t="s">
        <v>149</v>
      </c>
      <c r="D81" t="s">
        <v>143</v>
      </c>
      <c r="E81" s="99">
        <v>42</v>
      </c>
      <c r="F81" t="s">
        <v>44</v>
      </c>
      <c r="G81" s="101">
        <v>10</v>
      </c>
      <c r="H81" t="s">
        <v>145</v>
      </c>
      <c r="I81" s="102">
        <v>1224</v>
      </c>
    </row>
    <row r="82" spans="1:9">
      <c r="A82" t="s">
        <v>188</v>
      </c>
      <c r="B82" t="s">
        <v>142</v>
      </c>
      <c r="C82" t="s">
        <v>149</v>
      </c>
      <c r="D82" t="s">
        <v>143</v>
      </c>
      <c r="E82" s="99">
        <v>43</v>
      </c>
      <c r="F82" t="s">
        <v>45</v>
      </c>
      <c r="G82" s="101">
        <v>10</v>
      </c>
      <c r="H82" t="s">
        <v>145</v>
      </c>
      <c r="I82" s="102">
        <v>2953</v>
      </c>
    </row>
    <row r="83" spans="1:9">
      <c r="A83" t="s">
        <v>188</v>
      </c>
      <c r="B83" t="s">
        <v>142</v>
      </c>
      <c r="C83" t="s">
        <v>149</v>
      </c>
      <c r="D83" t="s">
        <v>143</v>
      </c>
      <c r="E83" s="99">
        <v>44</v>
      </c>
      <c r="F83" t="s">
        <v>46</v>
      </c>
      <c r="G83" s="101">
        <v>10</v>
      </c>
      <c r="H83" t="s">
        <v>145</v>
      </c>
      <c r="I83" s="102">
        <v>1517</v>
      </c>
    </row>
    <row r="84" spans="1:9">
      <c r="A84" t="s">
        <v>188</v>
      </c>
      <c r="B84" t="s">
        <v>142</v>
      </c>
      <c r="C84" t="s">
        <v>149</v>
      </c>
      <c r="D84" t="s">
        <v>143</v>
      </c>
      <c r="E84" s="99">
        <v>45</v>
      </c>
      <c r="F84" t="s">
        <v>47</v>
      </c>
      <c r="G84" s="101">
        <v>10</v>
      </c>
      <c r="H84" t="s">
        <v>145</v>
      </c>
      <c r="I84" s="102">
        <v>654</v>
      </c>
    </row>
    <row r="85" spans="1:9">
      <c r="A85" t="s">
        <v>188</v>
      </c>
      <c r="B85" t="s">
        <v>142</v>
      </c>
      <c r="C85" t="s">
        <v>149</v>
      </c>
      <c r="D85" t="s">
        <v>143</v>
      </c>
      <c r="E85" s="99">
        <v>46</v>
      </c>
      <c r="F85" t="s">
        <v>48</v>
      </c>
      <c r="G85" s="101">
        <v>10</v>
      </c>
      <c r="H85" t="s">
        <v>145</v>
      </c>
      <c r="I85" s="102">
        <v>294</v>
      </c>
    </row>
    <row r="86" spans="1:9">
      <c r="A86" t="s">
        <v>188</v>
      </c>
      <c r="B86" t="s">
        <v>142</v>
      </c>
      <c r="C86" t="s">
        <v>149</v>
      </c>
      <c r="D86" t="s">
        <v>143</v>
      </c>
      <c r="E86" s="99">
        <v>47</v>
      </c>
      <c r="F86" t="s">
        <v>189</v>
      </c>
      <c r="G86" s="101">
        <v>10</v>
      </c>
      <c r="H86" t="s">
        <v>145</v>
      </c>
      <c r="I86" s="102">
        <v>230</v>
      </c>
    </row>
    <row r="87" spans="1:9">
      <c r="A87" t="s">
        <v>188</v>
      </c>
      <c r="B87" t="s">
        <v>142</v>
      </c>
      <c r="C87" t="s">
        <v>149</v>
      </c>
      <c r="D87" t="s">
        <v>143</v>
      </c>
      <c r="E87" s="99">
        <v>48</v>
      </c>
      <c r="F87" t="s">
        <v>202</v>
      </c>
      <c r="G87" s="101">
        <v>10</v>
      </c>
      <c r="H87" t="s">
        <v>145</v>
      </c>
      <c r="I87" s="102">
        <v>421</v>
      </c>
    </row>
    <row r="88" spans="1:9">
      <c r="A88" t="s">
        <v>188</v>
      </c>
      <c r="B88" t="s">
        <v>142</v>
      </c>
      <c r="C88" t="s">
        <v>149</v>
      </c>
      <c r="D88" t="s">
        <v>143</v>
      </c>
      <c r="E88" s="99">
        <v>49</v>
      </c>
      <c r="F88" t="s">
        <v>51</v>
      </c>
      <c r="G88" s="101">
        <v>10</v>
      </c>
      <c r="H88" t="s">
        <v>145</v>
      </c>
      <c r="I88" s="102" t="s">
        <v>150</v>
      </c>
    </row>
    <row r="89" spans="1:9">
      <c r="A89" t="s">
        <v>188</v>
      </c>
      <c r="B89" t="s">
        <v>142</v>
      </c>
      <c r="C89" t="s">
        <v>149</v>
      </c>
      <c r="D89" t="s">
        <v>143</v>
      </c>
      <c r="E89" s="99">
        <v>50</v>
      </c>
      <c r="F89" t="s">
        <v>52</v>
      </c>
      <c r="G89" s="101">
        <v>10</v>
      </c>
      <c r="H89" t="s">
        <v>145</v>
      </c>
      <c r="I89" s="102">
        <v>47</v>
      </c>
    </row>
    <row r="90" spans="1:9">
      <c r="A90" t="s">
        <v>188</v>
      </c>
      <c r="B90" t="s">
        <v>142</v>
      </c>
      <c r="C90" t="s">
        <v>149</v>
      </c>
      <c r="D90" t="s">
        <v>143</v>
      </c>
      <c r="E90" s="99">
        <v>51</v>
      </c>
      <c r="F90" t="s">
        <v>53</v>
      </c>
      <c r="G90" s="101">
        <v>10</v>
      </c>
      <c r="H90" t="s">
        <v>145</v>
      </c>
      <c r="I90" s="102">
        <v>105</v>
      </c>
    </row>
    <row r="91" spans="1:9">
      <c r="A91" t="s">
        <v>188</v>
      </c>
      <c r="B91" t="s">
        <v>142</v>
      </c>
      <c r="C91" t="s">
        <v>149</v>
      </c>
      <c r="D91" t="s">
        <v>143</v>
      </c>
      <c r="E91" s="99">
        <v>52</v>
      </c>
      <c r="F91" t="s">
        <v>54</v>
      </c>
      <c r="G91" s="101">
        <v>10</v>
      </c>
      <c r="H91" t="s">
        <v>145</v>
      </c>
      <c r="I91" s="102">
        <v>155</v>
      </c>
    </row>
    <row r="92" spans="1:9">
      <c r="A92" t="s">
        <v>188</v>
      </c>
      <c r="B92" t="s">
        <v>142</v>
      </c>
      <c r="C92" t="s">
        <v>149</v>
      </c>
      <c r="D92" t="s">
        <v>143</v>
      </c>
      <c r="E92" s="99">
        <v>53</v>
      </c>
      <c r="F92" t="s">
        <v>55</v>
      </c>
      <c r="G92" s="101">
        <v>10</v>
      </c>
      <c r="H92" t="s">
        <v>145</v>
      </c>
      <c r="I92" s="102">
        <v>192</v>
      </c>
    </row>
    <row r="93" spans="1:9">
      <c r="A93" t="s">
        <v>188</v>
      </c>
      <c r="B93" t="s">
        <v>142</v>
      </c>
      <c r="C93" t="s">
        <v>149</v>
      </c>
      <c r="D93" t="s">
        <v>143</v>
      </c>
      <c r="E93" s="99">
        <v>54</v>
      </c>
      <c r="F93" t="s">
        <v>56</v>
      </c>
      <c r="G93" s="101">
        <v>10</v>
      </c>
      <c r="H93" t="s">
        <v>145</v>
      </c>
      <c r="I93" s="102">
        <v>144</v>
      </c>
    </row>
    <row r="94" spans="1:9">
      <c r="A94" t="s">
        <v>188</v>
      </c>
      <c r="B94" t="s">
        <v>142</v>
      </c>
      <c r="C94" t="s">
        <v>149</v>
      </c>
      <c r="D94" t="s">
        <v>143</v>
      </c>
      <c r="E94" s="99">
        <v>57</v>
      </c>
      <c r="F94" t="s">
        <v>57</v>
      </c>
      <c r="G94" s="101">
        <v>10</v>
      </c>
      <c r="H94" t="s">
        <v>145</v>
      </c>
      <c r="I94" s="102">
        <v>1075</v>
      </c>
    </row>
    <row r="95" spans="1:9">
      <c r="A95" t="s">
        <v>188</v>
      </c>
      <c r="B95" t="s">
        <v>142</v>
      </c>
      <c r="C95" t="s">
        <v>149</v>
      </c>
      <c r="D95" t="s">
        <v>143</v>
      </c>
      <c r="E95" s="99">
        <v>58</v>
      </c>
      <c r="F95" t="s">
        <v>58</v>
      </c>
      <c r="G95" s="101">
        <v>10</v>
      </c>
      <c r="H95" t="s">
        <v>145</v>
      </c>
      <c r="I95" s="102">
        <v>170</v>
      </c>
    </row>
    <row r="96" spans="1:9">
      <c r="A96" t="s">
        <v>188</v>
      </c>
      <c r="B96" t="s">
        <v>142</v>
      </c>
      <c r="C96" t="s">
        <v>149</v>
      </c>
      <c r="D96" t="s">
        <v>143</v>
      </c>
      <c r="E96" s="99">
        <v>59</v>
      </c>
      <c r="F96" t="s">
        <v>59</v>
      </c>
      <c r="G96" s="101">
        <v>10</v>
      </c>
      <c r="H96" t="s">
        <v>145</v>
      </c>
      <c r="I96" s="102">
        <v>274</v>
      </c>
    </row>
    <row r="97" spans="1:9">
      <c r="A97" t="s">
        <v>188</v>
      </c>
      <c r="B97" t="s">
        <v>142</v>
      </c>
      <c r="C97" t="s">
        <v>149</v>
      </c>
      <c r="D97" t="s">
        <v>143</v>
      </c>
      <c r="E97" s="99">
        <v>60</v>
      </c>
      <c r="F97" t="s">
        <v>60</v>
      </c>
      <c r="G97" s="101">
        <v>10</v>
      </c>
      <c r="H97" t="s">
        <v>145</v>
      </c>
      <c r="I97" s="102">
        <v>442</v>
      </c>
    </row>
    <row r="98" spans="1:9">
      <c r="A98" t="s">
        <v>188</v>
      </c>
      <c r="B98" t="s">
        <v>142</v>
      </c>
      <c r="C98" t="s">
        <v>149</v>
      </c>
      <c r="D98" t="s">
        <v>143</v>
      </c>
      <c r="E98" s="99">
        <v>61</v>
      </c>
      <c r="F98" t="s">
        <v>61</v>
      </c>
      <c r="G98" s="101">
        <v>10</v>
      </c>
      <c r="H98" t="s">
        <v>145</v>
      </c>
      <c r="I98" s="102">
        <v>1680</v>
      </c>
    </row>
    <row r="99" spans="1:9">
      <c r="A99" t="s">
        <v>188</v>
      </c>
      <c r="B99" t="s">
        <v>142</v>
      </c>
      <c r="C99" t="s">
        <v>149</v>
      </c>
      <c r="D99" t="s">
        <v>143</v>
      </c>
      <c r="E99" s="99">
        <v>62</v>
      </c>
      <c r="F99" t="s">
        <v>62</v>
      </c>
      <c r="G99" s="101">
        <v>10</v>
      </c>
      <c r="H99" t="s">
        <v>145</v>
      </c>
      <c r="I99" s="102">
        <v>1164</v>
      </c>
    </row>
    <row r="100" spans="1:9">
      <c r="A100" t="s">
        <v>188</v>
      </c>
      <c r="B100" t="s">
        <v>142</v>
      </c>
      <c r="C100" t="s">
        <v>149</v>
      </c>
      <c r="D100" t="s">
        <v>143</v>
      </c>
      <c r="E100" s="99">
        <v>63</v>
      </c>
      <c r="F100" t="s">
        <v>63</v>
      </c>
      <c r="G100" s="101">
        <v>10</v>
      </c>
      <c r="H100" t="s">
        <v>145</v>
      </c>
      <c r="I100" s="102">
        <v>692</v>
      </c>
    </row>
    <row r="101" spans="1:9">
      <c r="A101" t="s">
        <v>188</v>
      </c>
      <c r="B101" t="s">
        <v>142</v>
      </c>
      <c r="C101" t="s">
        <v>149</v>
      </c>
      <c r="D101" t="s">
        <v>143</v>
      </c>
      <c r="E101" s="99">
        <v>64</v>
      </c>
      <c r="F101" t="s">
        <v>64</v>
      </c>
      <c r="G101" s="101">
        <v>10</v>
      </c>
      <c r="H101" t="s">
        <v>145</v>
      </c>
      <c r="I101" s="102">
        <v>122</v>
      </c>
    </row>
    <row r="102" spans="1:9">
      <c r="A102" t="s">
        <v>188</v>
      </c>
      <c r="B102" t="s">
        <v>142</v>
      </c>
      <c r="C102" t="s">
        <v>149</v>
      </c>
      <c r="D102" t="s">
        <v>143</v>
      </c>
      <c r="E102" s="99">
        <v>67</v>
      </c>
      <c r="F102" t="s">
        <v>65</v>
      </c>
      <c r="G102" s="101">
        <v>10</v>
      </c>
      <c r="H102" t="s">
        <v>145</v>
      </c>
      <c r="I102" s="102">
        <v>497</v>
      </c>
    </row>
    <row r="103" spans="1:9">
      <c r="A103" t="s">
        <v>188</v>
      </c>
      <c r="B103" t="s">
        <v>142</v>
      </c>
      <c r="C103" t="s">
        <v>149</v>
      </c>
      <c r="D103" t="s">
        <v>143</v>
      </c>
      <c r="E103" s="99">
        <v>68</v>
      </c>
      <c r="F103" t="s">
        <v>66</v>
      </c>
      <c r="G103" s="101">
        <v>10</v>
      </c>
      <c r="H103" t="s">
        <v>145</v>
      </c>
      <c r="I103" s="102">
        <v>1306</v>
      </c>
    </row>
    <row r="104" spans="1:9">
      <c r="A104" t="s">
        <v>188</v>
      </c>
      <c r="B104" t="s">
        <v>142</v>
      </c>
      <c r="C104" t="s">
        <v>149</v>
      </c>
      <c r="D104" t="s">
        <v>143</v>
      </c>
      <c r="E104" s="99">
        <v>69</v>
      </c>
      <c r="F104" t="s">
        <v>67</v>
      </c>
      <c r="G104" s="101">
        <v>10</v>
      </c>
      <c r="H104" t="s">
        <v>145</v>
      </c>
      <c r="I104" s="102">
        <v>369</v>
      </c>
    </row>
    <row r="105" spans="1:9">
      <c r="A105" t="s">
        <v>188</v>
      </c>
      <c r="B105" t="s">
        <v>142</v>
      </c>
      <c r="C105" t="s">
        <v>149</v>
      </c>
      <c r="D105" t="s">
        <v>143</v>
      </c>
      <c r="E105" s="99">
        <v>70</v>
      </c>
      <c r="F105" t="s">
        <v>151</v>
      </c>
      <c r="G105" s="101">
        <v>10</v>
      </c>
      <c r="H105" t="s">
        <v>145</v>
      </c>
      <c r="I105" s="102">
        <v>318</v>
      </c>
    </row>
    <row r="106" spans="1:9">
      <c r="A106" t="s">
        <v>188</v>
      </c>
      <c r="B106" t="s">
        <v>142</v>
      </c>
      <c r="C106" t="s">
        <v>149</v>
      </c>
      <c r="D106" t="s">
        <v>143</v>
      </c>
      <c r="E106" s="99">
        <v>71</v>
      </c>
      <c r="F106" t="s">
        <v>69</v>
      </c>
      <c r="G106" s="101">
        <v>10</v>
      </c>
      <c r="H106" t="s">
        <v>145</v>
      </c>
      <c r="I106" s="102">
        <v>877</v>
      </c>
    </row>
    <row r="107" spans="1:9">
      <c r="A107" t="s">
        <v>188</v>
      </c>
      <c r="B107" t="s">
        <v>142</v>
      </c>
      <c r="C107" t="s">
        <v>149</v>
      </c>
      <c r="D107" t="s">
        <v>143</v>
      </c>
      <c r="E107" s="99">
        <v>72</v>
      </c>
      <c r="F107" t="s">
        <v>70</v>
      </c>
      <c r="G107" s="101">
        <v>10</v>
      </c>
      <c r="H107" t="s">
        <v>145</v>
      </c>
      <c r="I107" s="102">
        <v>442</v>
      </c>
    </row>
    <row r="108" spans="1:9">
      <c r="A108" t="s">
        <v>188</v>
      </c>
      <c r="B108" t="s">
        <v>142</v>
      </c>
      <c r="C108" t="s">
        <v>149</v>
      </c>
      <c r="D108" t="s">
        <v>143</v>
      </c>
      <c r="E108" s="99">
        <v>73</v>
      </c>
      <c r="F108" t="s">
        <v>190</v>
      </c>
      <c r="G108" s="101">
        <v>10</v>
      </c>
      <c r="H108" t="s">
        <v>145</v>
      </c>
      <c r="I108" s="102">
        <v>1317</v>
      </c>
    </row>
    <row r="109" spans="1:9">
      <c r="A109" t="s">
        <v>188</v>
      </c>
      <c r="B109" t="s">
        <v>142</v>
      </c>
      <c r="C109" t="s">
        <v>149</v>
      </c>
      <c r="D109" t="s">
        <v>143</v>
      </c>
      <c r="E109" s="99">
        <v>74</v>
      </c>
      <c r="F109" t="s">
        <v>72</v>
      </c>
      <c r="G109" s="101">
        <v>10</v>
      </c>
      <c r="H109" t="s">
        <v>145</v>
      </c>
      <c r="I109" s="102">
        <v>83</v>
      </c>
    </row>
    <row r="110" spans="1:9">
      <c r="A110" t="s">
        <v>188</v>
      </c>
      <c r="B110" t="s">
        <v>142</v>
      </c>
      <c r="C110" t="s">
        <v>149</v>
      </c>
      <c r="D110" t="s">
        <v>143</v>
      </c>
      <c r="E110" s="99">
        <v>75</v>
      </c>
      <c r="F110" t="s">
        <v>73</v>
      </c>
      <c r="G110" s="101">
        <v>10</v>
      </c>
      <c r="H110" t="s">
        <v>145</v>
      </c>
      <c r="I110" s="102">
        <v>510</v>
      </c>
    </row>
    <row r="111" spans="1:9">
      <c r="A111" t="s">
        <v>188</v>
      </c>
      <c r="B111" t="s">
        <v>142</v>
      </c>
      <c r="C111" t="s">
        <v>149</v>
      </c>
      <c r="D111" t="s">
        <v>143</v>
      </c>
      <c r="E111" s="99">
        <v>78</v>
      </c>
      <c r="F111" t="s">
        <v>74</v>
      </c>
      <c r="G111" s="101">
        <v>10</v>
      </c>
      <c r="H111" t="s">
        <v>145</v>
      </c>
      <c r="I111" s="102">
        <v>126</v>
      </c>
    </row>
    <row r="112" spans="1:9">
      <c r="A112" t="s">
        <v>188</v>
      </c>
      <c r="B112" t="s">
        <v>142</v>
      </c>
      <c r="C112" t="s">
        <v>149</v>
      </c>
      <c r="D112" t="s">
        <v>143</v>
      </c>
      <c r="E112" s="99">
        <v>79</v>
      </c>
      <c r="F112" t="s">
        <v>75</v>
      </c>
      <c r="G112" s="101">
        <v>10</v>
      </c>
      <c r="H112" t="s">
        <v>145</v>
      </c>
      <c r="I112" s="102">
        <v>633</v>
      </c>
    </row>
    <row r="113" spans="1:9">
      <c r="A113" t="s">
        <v>188</v>
      </c>
      <c r="B113" t="s">
        <v>142</v>
      </c>
      <c r="C113" t="s">
        <v>149</v>
      </c>
      <c r="D113" t="s">
        <v>143</v>
      </c>
      <c r="E113" s="99">
        <v>81</v>
      </c>
      <c r="F113" t="s">
        <v>76</v>
      </c>
      <c r="G113" s="101">
        <v>10</v>
      </c>
      <c r="H113" t="s">
        <v>145</v>
      </c>
      <c r="I113" s="102">
        <v>49</v>
      </c>
    </row>
    <row r="114" spans="1:9">
      <c r="A114" t="s">
        <v>188</v>
      </c>
      <c r="B114" t="s">
        <v>142</v>
      </c>
      <c r="C114" t="s">
        <v>149</v>
      </c>
      <c r="D114" t="s">
        <v>143</v>
      </c>
      <c r="E114" s="99">
        <v>82</v>
      </c>
      <c r="F114" t="s">
        <v>77</v>
      </c>
      <c r="G114" s="101">
        <v>10</v>
      </c>
      <c r="H114" t="s">
        <v>145</v>
      </c>
      <c r="I114" s="102">
        <v>403</v>
      </c>
    </row>
    <row r="115" spans="1:9">
      <c r="A115" t="s">
        <v>188</v>
      </c>
      <c r="B115" t="s">
        <v>142</v>
      </c>
      <c r="C115" t="s">
        <v>149</v>
      </c>
      <c r="D115" t="s">
        <v>143</v>
      </c>
      <c r="E115" s="99">
        <v>83</v>
      </c>
      <c r="F115" t="s">
        <v>78</v>
      </c>
      <c r="G115" s="101">
        <v>10</v>
      </c>
      <c r="H115" t="s">
        <v>145</v>
      </c>
      <c r="I115" s="102">
        <v>539</v>
      </c>
    </row>
    <row r="116" spans="1:9">
      <c r="A116" t="s">
        <v>188</v>
      </c>
      <c r="B116" t="s">
        <v>142</v>
      </c>
      <c r="C116" t="s">
        <v>149</v>
      </c>
      <c r="D116" t="s">
        <v>143</v>
      </c>
      <c r="E116" s="99">
        <v>84</v>
      </c>
      <c r="F116" t="s">
        <v>79</v>
      </c>
      <c r="G116" s="101">
        <v>10</v>
      </c>
      <c r="H116" t="s">
        <v>145</v>
      </c>
      <c r="I116" s="102">
        <v>24</v>
      </c>
    </row>
    <row r="117" spans="1:9">
      <c r="A117" t="s">
        <v>188</v>
      </c>
      <c r="B117" t="s">
        <v>142</v>
      </c>
      <c r="C117" t="s">
        <v>149</v>
      </c>
      <c r="D117" t="s">
        <v>143</v>
      </c>
      <c r="E117" s="99">
        <v>85</v>
      </c>
      <c r="F117" t="s">
        <v>80</v>
      </c>
      <c r="G117" s="101">
        <v>10</v>
      </c>
      <c r="H117" t="s">
        <v>145</v>
      </c>
      <c r="I117" s="102">
        <v>134</v>
      </c>
    </row>
    <row r="118" spans="1:9">
      <c r="A118" t="s">
        <v>188</v>
      </c>
      <c r="B118" t="s">
        <v>142</v>
      </c>
      <c r="C118" t="s">
        <v>149</v>
      </c>
      <c r="D118" t="s">
        <v>143</v>
      </c>
      <c r="E118" s="99">
        <v>87</v>
      </c>
      <c r="F118" t="s">
        <v>81</v>
      </c>
      <c r="G118" s="101">
        <v>10</v>
      </c>
      <c r="H118" t="s">
        <v>145</v>
      </c>
      <c r="I118" s="102" t="s">
        <v>150</v>
      </c>
    </row>
    <row r="119" spans="1:9">
      <c r="A119" t="s">
        <v>188</v>
      </c>
      <c r="B119" t="s">
        <v>142</v>
      </c>
      <c r="C119" t="s">
        <v>149</v>
      </c>
      <c r="D119" t="s">
        <v>143</v>
      </c>
      <c r="E119" s="99">
        <v>91</v>
      </c>
      <c r="F119" t="s">
        <v>82</v>
      </c>
      <c r="G119" s="101">
        <v>10</v>
      </c>
      <c r="H119" t="s">
        <v>145</v>
      </c>
      <c r="I119" s="102">
        <v>317</v>
      </c>
    </row>
    <row r="120" spans="1:9">
      <c r="A120" t="s">
        <v>188</v>
      </c>
      <c r="B120" t="s">
        <v>142</v>
      </c>
      <c r="C120" t="s">
        <v>149</v>
      </c>
      <c r="D120" t="s">
        <v>143</v>
      </c>
      <c r="E120" s="99">
        <v>92</v>
      </c>
      <c r="F120" t="s">
        <v>83</v>
      </c>
      <c r="G120" s="101">
        <v>10</v>
      </c>
      <c r="H120" t="s">
        <v>145</v>
      </c>
      <c r="I120" s="102">
        <v>31</v>
      </c>
    </row>
    <row r="121" spans="1:9">
      <c r="A121" t="s">
        <v>188</v>
      </c>
      <c r="B121" t="s">
        <v>142</v>
      </c>
      <c r="C121" t="s">
        <v>149</v>
      </c>
      <c r="D121" t="s">
        <v>143</v>
      </c>
      <c r="E121" s="99">
        <v>93</v>
      </c>
      <c r="F121" t="s">
        <v>84</v>
      </c>
      <c r="G121" s="101">
        <v>10</v>
      </c>
      <c r="H121" t="s">
        <v>145</v>
      </c>
      <c r="I121" s="102">
        <v>244</v>
      </c>
    </row>
    <row r="122" spans="1:9">
      <c r="A122" t="s">
        <v>188</v>
      </c>
      <c r="B122" t="s">
        <v>142</v>
      </c>
      <c r="C122" t="s">
        <v>149</v>
      </c>
      <c r="D122" t="s">
        <v>143</v>
      </c>
      <c r="E122" s="99">
        <v>5</v>
      </c>
      <c r="F122" t="s">
        <v>25</v>
      </c>
      <c r="G122" s="101">
        <v>11</v>
      </c>
      <c r="H122" t="s">
        <v>145</v>
      </c>
      <c r="I122" s="102">
        <v>508</v>
      </c>
    </row>
    <row r="123" spans="1:9">
      <c r="A123" t="s">
        <v>188</v>
      </c>
      <c r="B123" t="s">
        <v>142</v>
      </c>
      <c r="C123" t="s">
        <v>149</v>
      </c>
      <c r="D123" t="s">
        <v>143</v>
      </c>
      <c r="E123" s="99">
        <v>6</v>
      </c>
      <c r="F123" t="s">
        <v>26</v>
      </c>
      <c r="G123" s="101">
        <v>11</v>
      </c>
      <c r="H123" t="s">
        <v>145</v>
      </c>
      <c r="I123" s="102">
        <v>259</v>
      </c>
    </row>
    <row r="124" spans="1:9">
      <c r="A124" t="s">
        <v>188</v>
      </c>
      <c r="B124" t="s">
        <v>142</v>
      </c>
      <c r="C124" t="s">
        <v>149</v>
      </c>
      <c r="D124" t="s">
        <v>143</v>
      </c>
      <c r="E124" s="99">
        <v>8</v>
      </c>
      <c r="F124" t="s">
        <v>27</v>
      </c>
      <c r="G124" s="101">
        <v>11</v>
      </c>
      <c r="H124" t="s">
        <v>145</v>
      </c>
      <c r="I124" s="102">
        <v>450</v>
      </c>
    </row>
    <row r="125" spans="1:9">
      <c r="A125" t="s">
        <v>188</v>
      </c>
      <c r="B125" t="s">
        <v>142</v>
      </c>
      <c r="C125" t="s">
        <v>149</v>
      </c>
      <c r="D125" t="s">
        <v>143</v>
      </c>
      <c r="E125" s="99">
        <v>10</v>
      </c>
      <c r="F125" t="s">
        <v>28</v>
      </c>
      <c r="G125" s="101">
        <v>11</v>
      </c>
      <c r="H125" t="s">
        <v>145</v>
      </c>
      <c r="I125" s="102">
        <v>35</v>
      </c>
    </row>
    <row r="126" spans="1:9">
      <c r="A126" t="s">
        <v>188</v>
      </c>
      <c r="B126" t="s">
        <v>142</v>
      </c>
      <c r="C126" t="s">
        <v>149</v>
      </c>
      <c r="D126" t="s">
        <v>143</v>
      </c>
      <c r="E126" s="99">
        <v>19</v>
      </c>
      <c r="F126" t="s">
        <v>29</v>
      </c>
      <c r="G126" s="101">
        <v>11</v>
      </c>
      <c r="H126" t="s">
        <v>145</v>
      </c>
      <c r="I126" s="102">
        <v>99</v>
      </c>
    </row>
    <row r="127" spans="1:9">
      <c r="A127" t="s">
        <v>188</v>
      </c>
      <c r="B127" t="s">
        <v>142</v>
      </c>
      <c r="C127" t="s">
        <v>149</v>
      </c>
      <c r="D127" t="s">
        <v>143</v>
      </c>
      <c r="E127" s="99">
        <v>20</v>
      </c>
      <c r="F127" t="s">
        <v>30</v>
      </c>
      <c r="G127" s="101">
        <v>11</v>
      </c>
      <c r="H127" t="s">
        <v>145</v>
      </c>
      <c r="I127" s="102">
        <v>393</v>
      </c>
    </row>
    <row r="128" spans="1:9">
      <c r="A128" t="s">
        <v>188</v>
      </c>
      <c r="B128" t="s">
        <v>142</v>
      </c>
      <c r="C128" t="s">
        <v>149</v>
      </c>
      <c r="D128" t="s">
        <v>143</v>
      </c>
      <c r="E128" s="99">
        <v>22</v>
      </c>
      <c r="F128" t="s">
        <v>31</v>
      </c>
      <c r="G128" s="101">
        <v>11</v>
      </c>
      <c r="H128" t="s">
        <v>145</v>
      </c>
      <c r="I128" s="102">
        <v>815</v>
      </c>
    </row>
    <row r="129" spans="1:9">
      <c r="A129" t="s">
        <v>188</v>
      </c>
      <c r="B129" t="s">
        <v>142</v>
      </c>
      <c r="C129" t="s">
        <v>149</v>
      </c>
      <c r="D129" t="s">
        <v>143</v>
      </c>
      <c r="E129" s="99">
        <v>23</v>
      </c>
      <c r="F129" t="s">
        <v>32</v>
      </c>
      <c r="G129" s="101">
        <v>11</v>
      </c>
      <c r="H129" t="s">
        <v>145</v>
      </c>
      <c r="I129" s="102">
        <v>2152</v>
      </c>
    </row>
    <row r="130" spans="1:9">
      <c r="A130" t="s">
        <v>188</v>
      </c>
      <c r="B130" t="s">
        <v>142</v>
      </c>
      <c r="C130" t="s">
        <v>149</v>
      </c>
      <c r="D130" t="s">
        <v>143</v>
      </c>
      <c r="E130" s="99">
        <v>27</v>
      </c>
      <c r="F130" t="s">
        <v>33</v>
      </c>
      <c r="G130" s="101">
        <v>11</v>
      </c>
      <c r="H130" t="s">
        <v>145</v>
      </c>
      <c r="I130" s="102">
        <v>360</v>
      </c>
    </row>
    <row r="131" spans="1:9">
      <c r="A131" t="s">
        <v>188</v>
      </c>
      <c r="B131" t="s">
        <v>142</v>
      </c>
      <c r="C131" t="s">
        <v>149</v>
      </c>
      <c r="D131" t="s">
        <v>143</v>
      </c>
      <c r="E131" s="99">
        <v>28</v>
      </c>
      <c r="F131" t="s">
        <v>34</v>
      </c>
      <c r="G131" s="101">
        <v>11</v>
      </c>
      <c r="H131" t="s">
        <v>145</v>
      </c>
      <c r="I131" s="102">
        <v>247</v>
      </c>
    </row>
    <row r="132" spans="1:9">
      <c r="A132" t="s">
        <v>188</v>
      </c>
      <c r="B132" t="s">
        <v>142</v>
      </c>
      <c r="C132" t="s">
        <v>149</v>
      </c>
      <c r="D132" t="s">
        <v>143</v>
      </c>
      <c r="E132" s="99">
        <v>33</v>
      </c>
      <c r="F132" t="s">
        <v>35</v>
      </c>
      <c r="G132" s="101">
        <v>11</v>
      </c>
      <c r="H132" t="s">
        <v>145</v>
      </c>
      <c r="I132" s="102">
        <v>1305</v>
      </c>
    </row>
    <row r="133" spans="1:9">
      <c r="A133" t="s">
        <v>188</v>
      </c>
      <c r="B133" t="s">
        <v>142</v>
      </c>
      <c r="C133" t="s">
        <v>149</v>
      </c>
      <c r="D133" t="s">
        <v>143</v>
      </c>
      <c r="E133" s="99">
        <v>34</v>
      </c>
      <c r="F133" t="s">
        <v>36</v>
      </c>
      <c r="G133" s="101">
        <v>11</v>
      </c>
      <c r="H133" t="s">
        <v>145</v>
      </c>
      <c r="I133" s="102">
        <v>1839</v>
      </c>
    </row>
    <row r="134" spans="1:9">
      <c r="A134" t="s">
        <v>188</v>
      </c>
      <c r="B134" t="s">
        <v>142</v>
      </c>
      <c r="C134" t="s">
        <v>149</v>
      </c>
      <c r="D134" t="s">
        <v>143</v>
      </c>
      <c r="E134" s="99">
        <v>35</v>
      </c>
      <c r="F134" t="s">
        <v>37</v>
      </c>
      <c r="G134" s="101">
        <v>11</v>
      </c>
      <c r="H134" t="s">
        <v>145</v>
      </c>
      <c r="I134" s="102">
        <v>2506</v>
      </c>
    </row>
    <row r="135" spans="1:9">
      <c r="A135" t="s">
        <v>188</v>
      </c>
      <c r="B135" t="s">
        <v>142</v>
      </c>
      <c r="C135" t="s">
        <v>149</v>
      </c>
      <c r="D135" t="s">
        <v>143</v>
      </c>
      <c r="E135" s="99">
        <v>36</v>
      </c>
      <c r="F135" t="s">
        <v>38</v>
      </c>
      <c r="G135" s="101">
        <v>11</v>
      </c>
      <c r="H135" t="s">
        <v>145</v>
      </c>
      <c r="I135" s="102">
        <v>6883</v>
      </c>
    </row>
    <row r="136" spans="1:9">
      <c r="A136" t="s">
        <v>188</v>
      </c>
      <c r="B136" t="s">
        <v>142</v>
      </c>
      <c r="C136" t="s">
        <v>149</v>
      </c>
      <c r="D136" t="s">
        <v>143</v>
      </c>
      <c r="E136" s="99">
        <v>37</v>
      </c>
      <c r="F136" t="s">
        <v>39</v>
      </c>
      <c r="G136" s="101">
        <v>11</v>
      </c>
      <c r="H136" t="s">
        <v>145</v>
      </c>
      <c r="I136" s="102">
        <v>1686</v>
      </c>
    </row>
    <row r="137" spans="1:9">
      <c r="A137" t="s">
        <v>188</v>
      </c>
      <c r="B137" t="s">
        <v>142</v>
      </c>
      <c r="C137" t="s">
        <v>149</v>
      </c>
      <c r="D137" t="s">
        <v>143</v>
      </c>
      <c r="E137" s="99">
        <v>38</v>
      </c>
      <c r="F137" t="s">
        <v>40</v>
      </c>
      <c r="G137" s="101">
        <v>11</v>
      </c>
      <c r="H137" t="s">
        <v>145</v>
      </c>
      <c r="I137" s="102">
        <v>2046</v>
      </c>
    </row>
    <row r="138" spans="1:9">
      <c r="A138" t="s">
        <v>188</v>
      </c>
      <c r="B138" t="s">
        <v>142</v>
      </c>
      <c r="C138" t="s">
        <v>149</v>
      </c>
      <c r="D138" t="s">
        <v>143</v>
      </c>
      <c r="E138" s="99">
        <v>39</v>
      </c>
      <c r="F138" t="s">
        <v>41</v>
      </c>
      <c r="G138" s="101">
        <v>11</v>
      </c>
      <c r="H138" t="s">
        <v>145</v>
      </c>
      <c r="I138" s="102">
        <v>4708</v>
      </c>
    </row>
    <row r="139" spans="1:9">
      <c r="A139" t="s">
        <v>188</v>
      </c>
      <c r="B139" t="s">
        <v>142</v>
      </c>
      <c r="C139" t="s">
        <v>149</v>
      </c>
      <c r="D139" t="s">
        <v>143</v>
      </c>
      <c r="E139" s="99">
        <v>40</v>
      </c>
      <c r="F139" t="s">
        <v>42</v>
      </c>
      <c r="G139" s="101">
        <v>11</v>
      </c>
      <c r="H139" t="s">
        <v>145</v>
      </c>
      <c r="I139" s="102">
        <v>683</v>
      </c>
    </row>
    <row r="140" spans="1:9">
      <c r="A140" t="s">
        <v>188</v>
      </c>
      <c r="B140" t="s">
        <v>142</v>
      </c>
      <c r="C140" t="s">
        <v>149</v>
      </c>
      <c r="D140" t="s">
        <v>143</v>
      </c>
      <c r="E140" s="99">
        <v>41</v>
      </c>
      <c r="F140" t="s">
        <v>43</v>
      </c>
      <c r="G140" s="101">
        <v>11</v>
      </c>
      <c r="H140" t="s">
        <v>145</v>
      </c>
      <c r="I140" s="102">
        <v>2574</v>
      </c>
    </row>
    <row r="141" spans="1:9">
      <c r="A141" t="s">
        <v>188</v>
      </c>
      <c r="B141" t="s">
        <v>142</v>
      </c>
      <c r="C141" t="s">
        <v>149</v>
      </c>
      <c r="D141" t="s">
        <v>143</v>
      </c>
      <c r="E141" s="99">
        <v>42</v>
      </c>
      <c r="F141" t="s">
        <v>44</v>
      </c>
      <c r="G141" s="101">
        <v>11</v>
      </c>
      <c r="H141" t="s">
        <v>145</v>
      </c>
      <c r="I141" s="102">
        <v>1210</v>
      </c>
    </row>
    <row r="142" spans="1:9">
      <c r="A142" t="s">
        <v>188</v>
      </c>
      <c r="B142" t="s">
        <v>142</v>
      </c>
      <c r="C142" t="s">
        <v>149</v>
      </c>
      <c r="D142" t="s">
        <v>143</v>
      </c>
      <c r="E142" s="99">
        <v>43</v>
      </c>
      <c r="F142" t="s">
        <v>45</v>
      </c>
      <c r="G142" s="101">
        <v>11</v>
      </c>
      <c r="H142" t="s">
        <v>145</v>
      </c>
      <c r="I142" s="102">
        <v>3006</v>
      </c>
    </row>
    <row r="143" spans="1:9">
      <c r="A143" t="s">
        <v>188</v>
      </c>
      <c r="B143" t="s">
        <v>142</v>
      </c>
      <c r="C143" t="s">
        <v>149</v>
      </c>
      <c r="D143" t="s">
        <v>143</v>
      </c>
      <c r="E143" s="99">
        <v>44</v>
      </c>
      <c r="F143" t="s">
        <v>46</v>
      </c>
      <c r="G143" s="101">
        <v>11</v>
      </c>
      <c r="H143" t="s">
        <v>145</v>
      </c>
      <c r="I143" s="102">
        <v>1476</v>
      </c>
    </row>
    <row r="144" spans="1:9">
      <c r="A144" t="s">
        <v>188</v>
      </c>
      <c r="B144" t="s">
        <v>142</v>
      </c>
      <c r="C144" t="s">
        <v>149</v>
      </c>
      <c r="D144" t="s">
        <v>143</v>
      </c>
      <c r="E144" s="99">
        <v>45</v>
      </c>
      <c r="F144" t="s">
        <v>47</v>
      </c>
      <c r="G144" s="101">
        <v>11</v>
      </c>
      <c r="H144" t="s">
        <v>145</v>
      </c>
      <c r="I144" s="102">
        <v>730</v>
      </c>
    </row>
    <row r="145" spans="1:9">
      <c r="A145" t="s">
        <v>188</v>
      </c>
      <c r="B145" t="s">
        <v>142</v>
      </c>
      <c r="C145" t="s">
        <v>149</v>
      </c>
      <c r="D145" t="s">
        <v>143</v>
      </c>
      <c r="E145" s="99">
        <v>46</v>
      </c>
      <c r="F145" t="s">
        <v>48</v>
      </c>
      <c r="G145" s="101">
        <v>11</v>
      </c>
      <c r="H145" t="s">
        <v>145</v>
      </c>
      <c r="I145" s="102">
        <v>276</v>
      </c>
    </row>
    <row r="146" spans="1:9">
      <c r="A146" t="s">
        <v>188</v>
      </c>
      <c r="B146" t="s">
        <v>142</v>
      </c>
      <c r="C146" t="s">
        <v>149</v>
      </c>
      <c r="D146" t="s">
        <v>143</v>
      </c>
      <c r="E146" s="99">
        <v>47</v>
      </c>
      <c r="F146" t="s">
        <v>189</v>
      </c>
      <c r="G146" s="101">
        <v>11</v>
      </c>
      <c r="H146" t="s">
        <v>145</v>
      </c>
      <c r="I146" s="102">
        <v>273</v>
      </c>
    </row>
    <row r="147" spans="1:9">
      <c r="A147" t="s">
        <v>188</v>
      </c>
      <c r="B147" t="s">
        <v>142</v>
      </c>
      <c r="C147" t="s">
        <v>149</v>
      </c>
      <c r="D147" t="s">
        <v>143</v>
      </c>
      <c r="E147" s="99">
        <v>48</v>
      </c>
      <c r="F147" t="s">
        <v>202</v>
      </c>
      <c r="G147" s="101">
        <v>11</v>
      </c>
      <c r="H147" t="s">
        <v>145</v>
      </c>
      <c r="I147" s="102">
        <v>423</v>
      </c>
    </row>
    <row r="148" spans="1:9">
      <c r="A148" t="s">
        <v>188</v>
      </c>
      <c r="B148" t="s">
        <v>142</v>
      </c>
      <c r="C148" t="s">
        <v>149</v>
      </c>
      <c r="D148" t="s">
        <v>143</v>
      </c>
      <c r="E148" s="99">
        <v>49</v>
      </c>
      <c r="F148" t="s">
        <v>51</v>
      </c>
      <c r="G148" s="101">
        <v>11</v>
      </c>
      <c r="H148" t="s">
        <v>145</v>
      </c>
      <c r="I148" s="102" t="s">
        <v>150</v>
      </c>
    </row>
    <row r="149" spans="1:9">
      <c r="A149" t="s">
        <v>188</v>
      </c>
      <c r="B149" t="s">
        <v>142</v>
      </c>
      <c r="C149" t="s">
        <v>149</v>
      </c>
      <c r="D149" t="s">
        <v>143</v>
      </c>
      <c r="E149" s="99">
        <v>50</v>
      </c>
      <c r="F149" t="s">
        <v>52</v>
      </c>
      <c r="G149" s="101">
        <v>11</v>
      </c>
      <c r="H149" t="s">
        <v>145</v>
      </c>
      <c r="I149" s="102">
        <v>41</v>
      </c>
    </row>
    <row r="150" spans="1:9">
      <c r="A150" t="s">
        <v>188</v>
      </c>
      <c r="B150" t="s">
        <v>142</v>
      </c>
      <c r="C150" t="s">
        <v>149</v>
      </c>
      <c r="D150" t="s">
        <v>143</v>
      </c>
      <c r="E150" s="99">
        <v>51</v>
      </c>
      <c r="F150" t="s">
        <v>53</v>
      </c>
      <c r="G150" s="101">
        <v>11</v>
      </c>
      <c r="H150" t="s">
        <v>145</v>
      </c>
      <c r="I150" s="102">
        <v>110</v>
      </c>
    </row>
    <row r="151" spans="1:9">
      <c r="A151" t="s">
        <v>188</v>
      </c>
      <c r="B151" t="s">
        <v>142</v>
      </c>
      <c r="C151" t="s">
        <v>149</v>
      </c>
      <c r="D151" t="s">
        <v>143</v>
      </c>
      <c r="E151" s="99">
        <v>52</v>
      </c>
      <c r="F151" t="s">
        <v>54</v>
      </c>
      <c r="G151" s="101">
        <v>11</v>
      </c>
      <c r="H151" t="s">
        <v>145</v>
      </c>
      <c r="I151" s="102">
        <v>145</v>
      </c>
    </row>
    <row r="152" spans="1:9">
      <c r="A152" t="s">
        <v>188</v>
      </c>
      <c r="B152" t="s">
        <v>142</v>
      </c>
      <c r="C152" t="s">
        <v>149</v>
      </c>
      <c r="D152" t="s">
        <v>143</v>
      </c>
      <c r="E152" s="99">
        <v>53</v>
      </c>
      <c r="F152" t="s">
        <v>55</v>
      </c>
      <c r="G152" s="101">
        <v>11</v>
      </c>
      <c r="H152" t="s">
        <v>145</v>
      </c>
      <c r="I152" s="102">
        <v>210</v>
      </c>
    </row>
    <row r="153" spans="1:9">
      <c r="A153" t="s">
        <v>188</v>
      </c>
      <c r="B153" t="s">
        <v>142</v>
      </c>
      <c r="C153" t="s">
        <v>149</v>
      </c>
      <c r="D153" t="s">
        <v>143</v>
      </c>
      <c r="E153" s="99">
        <v>54</v>
      </c>
      <c r="F153" t="s">
        <v>56</v>
      </c>
      <c r="G153" s="101">
        <v>11</v>
      </c>
      <c r="H153" t="s">
        <v>145</v>
      </c>
      <c r="I153" s="102">
        <v>164</v>
      </c>
    </row>
    <row r="154" spans="1:9">
      <c r="A154" t="s">
        <v>188</v>
      </c>
      <c r="B154" t="s">
        <v>142</v>
      </c>
      <c r="C154" t="s">
        <v>149</v>
      </c>
      <c r="D154" t="s">
        <v>143</v>
      </c>
      <c r="E154" s="99">
        <v>57</v>
      </c>
      <c r="F154" t="s">
        <v>57</v>
      </c>
      <c r="G154" s="101">
        <v>11</v>
      </c>
      <c r="H154" t="s">
        <v>145</v>
      </c>
      <c r="I154" s="102">
        <v>1068</v>
      </c>
    </row>
    <row r="155" spans="1:9">
      <c r="A155" t="s">
        <v>188</v>
      </c>
      <c r="B155" t="s">
        <v>142</v>
      </c>
      <c r="C155" t="s">
        <v>149</v>
      </c>
      <c r="D155" t="s">
        <v>143</v>
      </c>
      <c r="E155" s="99">
        <v>58</v>
      </c>
      <c r="F155" t="s">
        <v>58</v>
      </c>
      <c r="G155" s="101">
        <v>11</v>
      </c>
      <c r="H155" t="s">
        <v>145</v>
      </c>
      <c r="I155" s="102">
        <v>263</v>
      </c>
    </row>
    <row r="156" spans="1:9">
      <c r="A156" t="s">
        <v>188</v>
      </c>
      <c r="B156" t="s">
        <v>142</v>
      </c>
      <c r="C156" t="s">
        <v>149</v>
      </c>
      <c r="D156" t="s">
        <v>143</v>
      </c>
      <c r="E156" s="99">
        <v>59</v>
      </c>
      <c r="F156" t="s">
        <v>59</v>
      </c>
      <c r="G156" s="101">
        <v>11</v>
      </c>
      <c r="H156" t="s">
        <v>145</v>
      </c>
      <c r="I156" s="102">
        <v>321</v>
      </c>
    </row>
    <row r="157" spans="1:9">
      <c r="A157" t="s">
        <v>188</v>
      </c>
      <c r="B157" t="s">
        <v>142</v>
      </c>
      <c r="C157" t="s">
        <v>149</v>
      </c>
      <c r="D157" t="s">
        <v>143</v>
      </c>
      <c r="E157" s="99">
        <v>60</v>
      </c>
      <c r="F157" t="s">
        <v>60</v>
      </c>
      <c r="G157" s="101">
        <v>11</v>
      </c>
      <c r="H157" t="s">
        <v>145</v>
      </c>
      <c r="I157" s="102">
        <v>462</v>
      </c>
    </row>
    <row r="158" spans="1:9">
      <c r="A158" t="s">
        <v>188</v>
      </c>
      <c r="B158" t="s">
        <v>142</v>
      </c>
      <c r="C158" t="s">
        <v>149</v>
      </c>
      <c r="D158" t="s">
        <v>143</v>
      </c>
      <c r="E158" s="99">
        <v>61</v>
      </c>
      <c r="F158" t="s">
        <v>61</v>
      </c>
      <c r="G158" s="101">
        <v>11</v>
      </c>
      <c r="H158" t="s">
        <v>145</v>
      </c>
      <c r="I158" s="102">
        <v>1792</v>
      </c>
    </row>
    <row r="159" spans="1:9">
      <c r="A159" t="s">
        <v>188</v>
      </c>
      <c r="B159" t="s">
        <v>142</v>
      </c>
      <c r="C159" t="s">
        <v>149</v>
      </c>
      <c r="D159" t="s">
        <v>143</v>
      </c>
      <c r="E159" s="99">
        <v>62</v>
      </c>
      <c r="F159" t="s">
        <v>62</v>
      </c>
      <c r="G159" s="101">
        <v>11</v>
      </c>
      <c r="H159" t="s">
        <v>145</v>
      </c>
      <c r="I159" s="102">
        <v>1203</v>
      </c>
    </row>
    <row r="160" spans="1:9">
      <c r="A160" t="s">
        <v>188</v>
      </c>
      <c r="B160" t="s">
        <v>142</v>
      </c>
      <c r="C160" t="s">
        <v>149</v>
      </c>
      <c r="D160" t="s">
        <v>143</v>
      </c>
      <c r="E160" s="99">
        <v>63</v>
      </c>
      <c r="F160" t="s">
        <v>63</v>
      </c>
      <c r="G160" s="101">
        <v>11</v>
      </c>
      <c r="H160" t="s">
        <v>145</v>
      </c>
      <c r="I160" s="102">
        <v>680</v>
      </c>
    </row>
    <row r="161" spans="1:9">
      <c r="A161" t="s">
        <v>188</v>
      </c>
      <c r="B161" t="s">
        <v>142</v>
      </c>
      <c r="C161" t="s">
        <v>149</v>
      </c>
      <c r="D161" t="s">
        <v>143</v>
      </c>
      <c r="E161" s="99">
        <v>64</v>
      </c>
      <c r="F161" t="s">
        <v>64</v>
      </c>
      <c r="G161" s="101">
        <v>11</v>
      </c>
      <c r="H161" t="s">
        <v>145</v>
      </c>
      <c r="I161" s="102">
        <v>118</v>
      </c>
    </row>
    <row r="162" spans="1:9">
      <c r="A162" t="s">
        <v>188</v>
      </c>
      <c r="B162" t="s">
        <v>142</v>
      </c>
      <c r="C162" t="s">
        <v>149</v>
      </c>
      <c r="D162" t="s">
        <v>143</v>
      </c>
      <c r="E162" s="99">
        <v>67</v>
      </c>
      <c r="F162" t="s">
        <v>65</v>
      </c>
      <c r="G162" s="101">
        <v>11</v>
      </c>
      <c r="H162" t="s">
        <v>145</v>
      </c>
      <c r="I162" s="102">
        <v>528</v>
      </c>
    </row>
    <row r="163" spans="1:9">
      <c r="A163" t="s">
        <v>188</v>
      </c>
      <c r="B163" t="s">
        <v>142</v>
      </c>
      <c r="C163" t="s">
        <v>149</v>
      </c>
      <c r="D163" t="s">
        <v>143</v>
      </c>
      <c r="E163" s="99">
        <v>68</v>
      </c>
      <c r="F163" t="s">
        <v>66</v>
      </c>
      <c r="G163" s="101">
        <v>11</v>
      </c>
      <c r="H163" t="s">
        <v>145</v>
      </c>
      <c r="I163" s="102">
        <v>1412</v>
      </c>
    </row>
    <row r="164" spans="1:9">
      <c r="A164" t="s">
        <v>188</v>
      </c>
      <c r="B164" t="s">
        <v>142</v>
      </c>
      <c r="C164" t="s">
        <v>149</v>
      </c>
      <c r="D164" t="s">
        <v>143</v>
      </c>
      <c r="E164" s="99">
        <v>69</v>
      </c>
      <c r="F164" t="s">
        <v>67</v>
      </c>
      <c r="G164" s="101">
        <v>11</v>
      </c>
      <c r="H164" t="s">
        <v>145</v>
      </c>
      <c r="I164" s="102">
        <v>354</v>
      </c>
    </row>
    <row r="165" spans="1:9">
      <c r="A165" t="s">
        <v>188</v>
      </c>
      <c r="B165" t="s">
        <v>142</v>
      </c>
      <c r="C165" t="s">
        <v>149</v>
      </c>
      <c r="D165" t="s">
        <v>143</v>
      </c>
      <c r="E165" s="99">
        <v>70</v>
      </c>
      <c r="F165" t="s">
        <v>151</v>
      </c>
      <c r="G165" s="101">
        <v>11</v>
      </c>
      <c r="H165" t="s">
        <v>145</v>
      </c>
      <c r="I165" s="102">
        <v>357</v>
      </c>
    </row>
    <row r="166" spans="1:9">
      <c r="A166" t="s">
        <v>188</v>
      </c>
      <c r="B166" t="s">
        <v>142</v>
      </c>
      <c r="C166" t="s">
        <v>149</v>
      </c>
      <c r="D166" t="s">
        <v>143</v>
      </c>
      <c r="E166" s="99">
        <v>71</v>
      </c>
      <c r="F166" t="s">
        <v>69</v>
      </c>
      <c r="G166" s="101">
        <v>11</v>
      </c>
      <c r="H166" t="s">
        <v>145</v>
      </c>
      <c r="I166" s="102">
        <v>1122</v>
      </c>
    </row>
    <row r="167" spans="1:9">
      <c r="A167" t="s">
        <v>188</v>
      </c>
      <c r="B167" t="s">
        <v>142</v>
      </c>
      <c r="C167" t="s">
        <v>149</v>
      </c>
      <c r="D167" t="s">
        <v>143</v>
      </c>
      <c r="E167" s="99">
        <v>72</v>
      </c>
      <c r="F167" t="s">
        <v>70</v>
      </c>
      <c r="G167" s="101">
        <v>11</v>
      </c>
      <c r="H167" t="s">
        <v>145</v>
      </c>
      <c r="I167" s="102">
        <v>483</v>
      </c>
    </row>
    <row r="168" spans="1:9">
      <c r="A168" t="s">
        <v>188</v>
      </c>
      <c r="B168" t="s">
        <v>142</v>
      </c>
      <c r="C168" t="s">
        <v>149</v>
      </c>
      <c r="D168" t="s">
        <v>143</v>
      </c>
      <c r="E168" s="99">
        <v>73</v>
      </c>
      <c r="F168" t="s">
        <v>190</v>
      </c>
      <c r="G168" s="101">
        <v>11</v>
      </c>
      <c r="H168" t="s">
        <v>145</v>
      </c>
      <c r="I168" s="102">
        <v>1334</v>
      </c>
    </row>
    <row r="169" spans="1:9">
      <c r="A169" t="s">
        <v>188</v>
      </c>
      <c r="B169" t="s">
        <v>142</v>
      </c>
      <c r="C169" t="s">
        <v>149</v>
      </c>
      <c r="D169" t="s">
        <v>143</v>
      </c>
      <c r="E169" s="99">
        <v>74</v>
      </c>
      <c r="F169" t="s">
        <v>72</v>
      </c>
      <c r="G169" s="101">
        <v>11</v>
      </c>
      <c r="H169" t="s">
        <v>145</v>
      </c>
      <c r="I169" s="102">
        <v>85</v>
      </c>
    </row>
    <row r="170" spans="1:9">
      <c r="A170" t="s">
        <v>188</v>
      </c>
      <c r="B170" t="s">
        <v>142</v>
      </c>
      <c r="C170" t="s">
        <v>149</v>
      </c>
      <c r="D170" t="s">
        <v>143</v>
      </c>
      <c r="E170" s="99">
        <v>75</v>
      </c>
      <c r="F170" t="s">
        <v>73</v>
      </c>
      <c r="G170" s="101">
        <v>11</v>
      </c>
      <c r="H170" t="s">
        <v>145</v>
      </c>
      <c r="I170" s="102">
        <v>527</v>
      </c>
    </row>
    <row r="171" spans="1:9">
      <c r="A171" t="s">
        <v>188</v>
      </c>
      <c r="B171" t="s">
        <v>142</v>
      </c>
      <c r="C171" t="s">
        <v>149</v>
      </c>
      <c r="D171" t="s">
        <v>143</v>
      </c>
      <c r="E171" s="99">
        <v>78</v>
      </c>
      <c r="F171" t="s">
        <v>74</v>
      </c>
      <c r="G171" s="101">
        <v>11</v>
      </c>
      <c r="H171" t="s">
        <v>145</v>
      </c>
      <c r="I171" s="102" t="s">
        <v>150</v>
      </c>
    </row>
    <row r="172" spans="1:9">
      <c r="A172" t="s">
        <v>188</v>
      </c>
      <c r="B172" t="s">
        <v>142</v>
      </c>
      <c r="C172" t="s">
        <v>149</v>
      </c>
      <c r="D172" t="s">
        <v>143</v>
      </c>
      <c r="E172" s="99">
        <v>79</v>
      </c>
      <c r="F172" t="s">
        <v>75</v>
      </c>
      <c r="G172" s="101">
        <v>11</v>
      </c>
      <c r="H172" t="s">
        <v>145</v>
      </c>
      <c r="I172" s="102">
        <v>650</v>
      </c>
    </row>
    <row r="173" spans="1:9">
      <c r="A173" t="s">
        <v>188</v>
      </c>
      <c r="B173" t="s">
        <v>142</v>
      </c>
      <c r="C173" t="s">
        <v>149</v>
      </c>
      <c r="D173" t="s">
        <v>143</v>
      </c>
      <c r="E173" s="99">
        <v>81</v>
      </c>
      <c r="F173" t="s">
        <v>76</v>
      </c>
      <c r="G173" s="101">
        <v>11</v>
      </c>
      <c r="H173" t="s">
        <v>145</v>
      </c>
      <c r="I173" s="102">
        <v>50</v>
      </c>
    </row>
    <row r="174" spans="1:9">
      <c r="A174" t="s">
        <v>188</v>
      </c>
      <c r="B174" t="s">
        <v>142</v>
      </c>
      <c r="C174" t="s">
        <v>149</v>
      </c>
      <c r="D174" t="s">
        <v>143</v>
      </c>
      <c r="E174" s="99">
        <v>82</v>
      </c>
      <c r="F174" t="s">
        <v>77</v>
      </c>
      <c r="G174" s="101">
        <v>11</v>
      </c>
      <c r="H174" t="s">
        <v>145</v>
      </c>
      <c r="I174" s="102">
        <v>374</v>
      </c>
    </row>
    <row r="175" spans="1:9">
      <c r="A175" t="s">
        <v>188</v>
      </c>
      <c r="B175" t="s">
        <v>142</v>
      </c>
      <c r="C175" t="s">
        <v>149</v>
      </c>
      <c r="D175" t="s">
        <v>143</v>
      </c>
      <c r="E175" s="99">
        <v>83</v>
      </c>
      <c r="F175" t="s">
        <v>78</v>
      </c>
      <c r="G175" s="101">
        <v>11</v>
      </c>
      <c r="H175" t="s">
        <v>145</v>
      </c>
      <c r="I175" s="102">
        <v>539</v>
      </c>
    </row>
    <row r="176" spans="1:9">
      <c r="A176" t="s">
        <v>188</v>
      </c>
      <c r="B176" t="s">
        <v>142</v>
      </c>
      <c r="C176" t="s">
        <v>149</v>
      </c>
      <c r="D176" t="s">
        <v>143</v>
      </c>
      <c r="E176" s="99">
        <v>84</v>
      </c>
      <c r="F176" t="s">
        <v>79</v>
      </c>
      <c r="G176" s="101">
        <v>11</v>
      </c>
      <c r="H176" t="s">
        <v>145</v>
      </c>
      <c r="I176" s="102">
        <v>27</v>
      </c>
    </row>
    <row r="177" spans="1:9">
      <c r="A177" t="s">
        <v>188</v>
      </c>
      <c r="B177" t="s">
        <v>142</v>
      </c>
      <c r="C177" t="s">
        <v>149</v>
      </c>
      <c r="D177" t="s">
        <v>143</v>
      </c>
      <c r="E177" s="99">
        <v>85</v>
      </c>
      <c r="F177" t="s">
        <v>80</v>
      </c>
      <c r="G177" s="101">
        <v>11</v>
      </c>
      <c r="H177" t="s">
        <v>145</v>
      </c>
      <c r="I177" s="102">
        <v>131</v>
      </c>
    </row>
    <row r="178" spans="1:9">
      <c r="A178" t="s">
        <v>188</v>
      </c>
      <c r="B178" t="s">
        <v>142</v>
      </c>
      <c r="C178" t="s">
        <v>149</v>
      </c>
      <c r="D178" t="s">
        <v>143</v>
      </c>
      <c r="E178" s="99">
        <v>87</v>
      </c>
      <c r="F178" t="s">
        <v>81</v>
      </c>
      <c r="G178" s="101">
        <v>11</v>
      </c>
      <c r="H178" t="s">
        <v>145</v>
      </c>
      <c r="I178" s="102" t="s">
        <v>150</v>
      </c>
    </row>
    <row r="179" spans="1:9">
      <c r="A179" t="s">
        <v>188</v>
      </c>
      <c r="B179" t="s">
        <v>142</v>
      </c>
      <c r="C179" t="s">
        <v>149</v>
      </c>
      <c r="D179" t="s">
        <v>143</v>
      </c>
      <c r="E179" s="99">
        <v>91</v>
      </c>
      <c r="F179" t="s">
        <v>82</v>
      </c>
      <c r="G179" s="101">
        <v>11</v>
      </c>
      <c r="H179" t="s">
        <v>145</v>
      </c>
      <c r="I179" s="102">
        <v>347</v>
      </c>
    </row>
    <row r="180" spans="1:9">
      <c r="A180" t="s">
        <v>188</v>
      </c>
      <c r="B180" t="s">
        <v>142</v>
      </c>
      <c r="C180" t="s">
        <v>149</v>
      </c>
      <c r="D180" t="s">
        <v>143</v>
      </c>
      <c r="E180" s="99">
        <v>92</v>
      </c>
      <c r="F180" t="s">
        <v>83</v>
      </c>
      <c r="G180" s="101">
        <v>11</v>
      </c>
      <c r="H180" t="s">
        <v>145</v>
      </c>
      <c r="I180" s="102">
        <v>19</v>
      </c>
    </row>
    <row r="181" spans="1:9">
      <c r="A181" t="s">
        <v>188</v>
      </c>
      <c r="B181" t="s">
        <v>142</v>
      </c>
      <c r="C181" t="s">
        <v>149</v>
      </c>
      <c r="D181" t="s">
        <v>143</v>
      </c>
      <c r="E181" s="99">
        <v>93</v>
      </c>
      <c r="F181" t="s">
        <v>84</v>
      </c>
      <c r="G181" s="101">
        <v>11</v>
      </c>
      <c r="H181" t="s">
        <v>145</v>
      </c>
      <c r="I181" s="102">
        <v>240</v>
      </c>
    </row>
    <row r="182" spans="1:9">
      <c r="A182" t="s">
        <v>188</v>
      </c>
      <c r="B182" t="s">
        <v>142</v>
      </c>
      <c r="C182" t="s">
        <v>149</v>
      </c>
      <c r="D182" t="s">
        <v>143</v>
      </c>
      <c r="E182" s="99">
        <v>5</v>
      </c>
      <c r="F182" t="s">
        <v>25</v>
      </c>
      <c r="G182" s="101">
        <v>12</v>
      </c>
      <c r="H182" t="s">
        <v>145</v>
      </c>
      <c r="I182" s="102">
        <v>613</v>
      </c>
    </row>
    <row r="183" spans="1:9">
      <c r="A183" t="s">
        <v>188</v>
      </c>
      <c r="B183" t="s">
        <v>142</v>
      </c>
      <c r="C183" t="s">
        <v>149</v>
      </c>
      <c r="D183" t="s">
        <v>143</v>
      </c>
      <c r="E183" s="99">
        <v>6</v>
      </c>
      <c r="F183" t="s">
        <v>26</v>
      </c>
      <c r="G183" s="101">
        <v>12</v>
      </c>
      <c r="H183" t="s">
        <v>145</v>
      </c>
      <c r="I183" s="102">
        <v>391</v>
      </c>
    </row>
    <row r="184" spans="1:9">
      <c r="A184" t="s">
        <v>188</v>
      </c>
      <c r="B184" t="s">
        <v>142</v>
      </c>
      <c r="C184" t="s">
        <v>149</v>
      </c>
      <c r="D184" t="s">
        <v>143</v>
      </c>
      <c r="E184" s="99">
        <v>8</v>
      </c>
      <c r="F184" t="s">
        <v>27</v>
      </c>
      <c r="G184" s="101">
        <v>12</v>
      </c>
      <c r="H184" t="s">
        <v>145</v>
      </c>
      <c r="I184" s="102">
        <v>519</v>
      </c>
    </row>
    <row r="185" spans="1:9">
      <c r="A185" t="s">
        <v>188</v>
      </c>
      <c r="B185" t="s">
        <v>142</v>
      </c>
      <c r="C185" t="s">
        <v>149</v>
      </c>
      <c r="D185" t="s">
        <v>143</v>
      </c>
      <c r="E185" s="99">
        <v>10</v>
      </c>
      <c r="F185" t="s">
        <v>28</v>
      </c>
      <c r="G185" s="101">
        <v>12</v>
      </c>
      <c r="H185" t="s">
        <v>145</v>
      </c>
      <c r="I185" s="102">
        <v>45</v>
      </c>
    </row>
    <row r="186" spans="1:9">
      <c r="A186" t="s">
        <v>188</v>
      </c>
      <c r="B186" t="s">
        <v>142</v>
      </c>
      <c r="C186" t="s">
        <v>149</v>
      </c>
      <c r="D186" t="s">
        <v>143</v>
      </c>
      <c r="E186" s="99">
        <v>19</v>
      </c>
      <c r="F186" t="s">
        <v>29</v>
      </c>
      <c r="G186" s="101">
        <v>12</v>
      </c>
      <c r="H186" t="s">
        <v>145</v>
      </c>
      <c r="I186" s="102" t="s">
        <v>150</v>
      </c>
    </row>
    <row r="187" spans="1:9">
      <c r="A187" t="s">
        <v>188</v>
      </c>
      <c r="B187" t="s">
        <v>142</v>
      </c>
      <c r="C187" t="s">
        <v>149</v>
      </c>
      <c r="D187" t="s">
        <v>143</v>
      </c>
      <c r="E187" s="99">
        <v>20</v>
      </c>
      <c r="F187" t="s">
        <v>30</v>
      </c>
      <c r="G187" s="101">
        <v>12</v>
      </c>
      <c r="H187" t="s">
        <v>145</v>
      </c>
      <c r="I187" s="102">
        <v>342</v>
      </c>
    </row>
    <row r="188" spans="1:9">
      <c r="A188" t="s">
        <v>188</v>
      </c>
      <c r="B188" t="s">
        <v>142</v>
      </c>
      <c r="C188" t="s">
        <v>149</v>
      </c>
      <c r="D188" t="s">
        <v>143</v>
      </c>
      <c r="E188" s="99">
        <v>22</v>
      </c>
      <c r="F188" t="s">
        <v>31</v>
      </c>
      <c r="G188" s="101">
        <v>12</v>
      </c>
      <c r="H188" t="s">
        <v>145</v>
      </c>
      <c r="I188" s="102">
        <v>933</v>
      </c>
    </row>
    <row r="189" spans="1:9">
      <c r="A189" t="s">
        <v>188</v>
      </c>
      <c r="B189" t="s">
        <v>142</v>
      </c>
      <c r="C189" t="s">
        <v>149</v>
      </c>
      <c r="D189" t="s">
        <v>143</v>
      </c>
      <c r="E189" s="99">
        <v>23</v>
      </c>
      <c r="F189" t="s">
        <v>32</v>
      </c>
      <c r="G189" s="101">
        <v>12</v>
      </c>
      <c r="H189" t="s">
        <v>145</v>
      </c>
      <c r="I189" s="102">
        <v>2689</v>
      </c>
    </row>
    <row r="190" spans="1:9">
      <c r="A190" t="s">
        <v>188</v>
      </c>
      <c r="B190" t="s">
        <v>142</v>
      </c>
      <c r="C190" t="s">
        <v>149</v>
      </c>
      <c r="D190" t="s">
        <v>143</v>
      </c>
      <c r="E190" s="99">
        <v>27</v>
      </c>
      <c r="F190" t="s">
        <v>33</v>
      </c>
      <c r="G190" s="101">
        <v>12</v>
      </c>
      <c r="H190" t="s">
        <v>145</v>
      </c>
      <c r="I190" s="102">
        <v>391</v>
      </c>
    </row>
    <row r="191" spans="1:9">
      <c r="A191" t="s">
        <v>188</v>
      </c>
      <c r="B191" t="s">
        <v>142</v>
      </c>
      <c r="C191" t="s">
        <v>149</v>
      </c>
      <c r="D191" t="s">
        <v>143</v>
      </c>
      <c r="E191" s="99">
        <v>28</v>
      </c>
      <c r="F191" t="s">
        <v>34</v>
      </c>
      <c r="G191" s="101">
        <v>12</v>
      </c>
      <c r="H191" t="s">
        <v>145</v>
      </c>
      <c r="I191" s="102">
        <v>290</v>
      </c>
    </row>
    <row r="192" spans="1:9">
      <c r="A192" t="s">
        <v>188</v>
      </c>
      <c r="B192" t="s">
        <v>142</v>
      </c>
      <c r="C192" t="s">
        <v>149</v>
      </c>
      <c r="D192" t="s">
        <v>143</v>
      </c>
      <c r="E192" s="99">
        <v>33</v>
      </c>
      <c r="F192" t="s">
        <v>35</v>
      </c>
      <c r="G192" s="101">
        <v>12</v>
      </c>
      <c r="H192" t="s">
        <v>145</v>
      </c>
      <c r="I192" s="102">
        <v>1380</v>
      </c>
    </row>
    <row r="193" spans="1:9">
      <c r="A193" t="s">
        <v>188</v>
      </c>
      <c r="B193" t="s">
        <v>142</v>
      </c>
      <c r="C193" t="s">
        <v>149</v>
      </c>
      <c r="D193" t="s">
        <v>143</v>
      </c>
      <c r="E193" s="99">
        <v>34</v>
      </c>
      <c r="F193" t="s">
        <v>36</v>
      </c>
      <c r="G193" s="101">
        <v>12</v>
      </c>
      <c r="H193" t="s">
        <v>145</v>
      </c>
      <c r="I193" s="102">
        <v>1910</v>
      </c>
    </row>
    <row r="194" spans="1:9">
      <c r="A194" t="s">
        <v>188</v>
      </c>
      <c r="B194" t="s">
        <v>142</v>
      </c>
      <c r="C194" t="s">
        <v>149</v>
      </c>
      <c r="D194" t="s">
        <v>143</v>
      </c>
      <c r="E194" s="99">
        <v>35</v>
      </c>
      <c r="F194" t="s">
        <v>37</v>
      </c>
      <c r="G194" s="101">
        <v>12</v>
      </c>
      <c r="H194" t="s">
        <v>145</v>
      </c>
      <c r="I194" s="102">
        <v>2481</v>
      </c>
    </row>
    <row r="195" spans="1:9">
      <c r="A195" t="s">
        <v>188</v>
      </c>
      <c r="B195" t="s">
        <v>142</v>
      </c>
      <c r="C195" t="s">
        <v>149</v>
      </c>
      <c r="D195" t="s">
        <v>143</v>
      </c>
      <c r="E195" s="99">
        <v>36</v>
      </c>
      <c r="F195" t="s">
        <v>38</v>
      </c>
      <c r="G195" s="101">
        <v>12</v>
      </c>
      <c r="H195" t="s">
        <v>145</v>
      </c>
      <c r="I195" s="102">
        <v>7997</v>
      </c>
    </row>
    <row r="196" spans="1:9">
      <c r="A196" t="s">
        <v>188</v>
      </c>
      <c r="B196" t="s">
        <v>142</v>
      </c>
      <c r="C196" t="s">
        <v>149</v>
      </c>
      <c r="D196" t="s">
        <v>143</v>
      </c>
      <c r="E196" s="99">
        <v>37</v>
      </c>
      <c r="F196" t="s">
        <v>39</v>
      </c>
      <c r="G196" s="101">
        <v>12</v>
      </c>
      <c r="H196" t="s">
        <v>145</v>
      </c>
      <c r="I196" s="102">
        <v>1724</v>
      </c>
    </row>
    <row r="197" spans="1:9">
      <c r="A197" t="s">
        <v>188</v>
      </c>
      <c r="B197" t="s">
        <v>142</v>
      </c>
      <c r="C197" t="s">
        <v>149</v>
      </c>
      <c r="D197" t="s">
        <v>143</v>
      </c>
      <c r="E197" s="99">
        <v>38</v>
      </c>
      <c r="F197" t="s">
        <v>40</v>
      </c>
      <c r="G197" s="101">
        <v>12</v>
      </c>
      <c r="H197" t="s">
        <v>145</v>
      </c>
      <c r="I197" s="102">
        <v>2209</v>
      </c>
    </row>
    <row r="198" spans="1:9">
      <c r="A198" t="s">
        <v>188</v>
      </c>
      <c r="B198" t="s">
        <v>142</v>
      </c>
      <c r="C198" t="s">
        <v>149</v>
      </c>
      <c r="D198" t="s">
        <v>143</v>
      </c>
      <c r="E198" s="99">
        <v>39</v>
      </c>
      <c r="F198" t="s">
        <v>41</v>
      </c>
      <c r="G198" s="101">
        <v>12</v>
      </c>
      <c r="H198" t="s">
        <v>145</v>
      </c>
      <c r="I198" s="102">
        <v>5211</v>
      </c>
    </row>
    <row r="199" spans="1:9">
      <c r="A199" t="s">
        <v>188</v>
      </c>
      <c r="B199" t="s">
        <v>142</v>
      </c>
      <c r="C199" t="s">
        <v>149</v>
      </c>
      <c r="D199" t="s">
        <v>143</v>
      </c>
      <c r="E199" s="99">
        <v>40</v>
      </c>
      <c r="F199" t="s">
        <v>42</v>
      </c>
      <c r="G199" s="101">
        <v>12</v>
      </c>
      <c r="H199" t="s">
        <v>145</v>
      </c>
      <c r="I199" s="102">
        <v>846</v>
      </c>
    </row>
    <row r="200" spans="1:9">
      <c r="A200" t="s">
        <v>188</v>
      </c>
      <c r="B200" t="s">
        <v>142</v>
      </c>
      <c r="C200" t="s">
        <v>149</v>
      </c>
      <c r="D200" t="s">
        <v>143</v>
      </c>
      <c r="E200" s="99">
        <v>41</v>
      </c>
      <c r="F200" t="s">
        <v>43</v>
      </c>
      <c r="G200" s="101">
        <v>12</v>
      </c>
      <c r="H200" t="s">
        <v>145</v>
      </c>
      <c r="I200" s="102">
        <v>2963</v>
      </c>
    </row>
    <row r="201" spans="1:9">
      <c r="A201" t="s">
        <v>188</v>
      </c>
      <c r="B201" t="s">
        <v>142</v>
      </c>
      <c r="C201" t="s">
        <v>149</v>
      </c>
      <c r="D201" t="s">
        <v>143</v>
      </c>
      <c r="E201" s="99">
        <v>42</v>
      </c>
      <c r="F201" t="s">
        <v>44</v>
      </c>
      <c r="G201" s="101">
        <v>12</v>
      </c>
      <c r="H201" t="s">
        <v>145</v>
      </c>
      <c r="I201" s="102">
        <v>1945</v>
      </c>
    </row>
    <row r="202" spans="1:9">
      <c r="A202" t="s">
        <v>188</v>
      </c>
      <c r="B202" t="s">
        <v>142</v>
      </c>
      <c r="C202" t="s">
        <v>149</v>
      </c>
      <c r="D202" t="s">
        <v>143</v>
      </c>
      <c r="E202" s="99">
        <v>43</v>
      </c>
      <c r="F202" t="s">
        <v>45</v>
      </c>
      <c r="G202" s="101">
        <v>12</v>
      </c>
      <c r="H202" t="s">
        <v>145</v>
      </c>
      <c r="I202" s="102">
        <v>3615</v>
      </c>
    </row>
    <row r="203" spans="1:9">
      <c r="A203" t="s">
        <v>188</v>
      </c>
      <c r="B203" t="s">
        <v>142</v>
      </c>
      <c r="C203" t="s">
        <v>149</v>
      </c>
      <c r="D203" t="s">
        <v>143</v>
      </c>
      <c r="E203" s="99">
        <v>44</v>
      </c>
      <c r="F203" t="s">
        <v>46</v>
      </c>
      <c r="G203" s="101">
        <v>12</v>
      </c>
      <c r="H203" t="s">
        <v>145</v>
      </c>
      <c r="I203" s="102">
        <v>1725</v>
      </c>
    </row>
    <row r="204" spans="1:9">
      <c r="A204" t="s">
        <v>188</v>
      </c>
      <c r="B204" t="s">
        <v>142</v>
      </c>
      <c r="C204" t="s">
        <v>149</v>
      </c>
      <c r="D204" t="s">
        <v>143</v>
      </c>
      <c r="E204" s="99">
        <v>45</v>
      </c>
      <c r="F204" t="s">
        <v>47</v>
      </c>
      <c r="G204" s="101">
        <v>12</v>
      </c>
      <c r="H204" t="s">
        <v>145</v>
      </c>
      <c r="I204" s="102">
        <v>762</v>
      </c>
    </row>
    <row r="205" spans="1:9">
      <c r="A205" t="s">
        <v>188</v>
      </c>
      <c r="B205" t="s">
        <v>142</v>
      </c>
      <c r="C205" t="s">
        <v>149</v>
      </c>
      <c r="D205" t="s">
        <v>143</v>
      </c>
      <c r="E205" s="99">
        <v>46</v>
      </c>
      <c r="F205" t="s">
        <v>48</v>
      </c>
      <c r="G205" s="101">
        <v>12</v>
      </c>
      <c r="H205" t="s">
        <v>145</v>
      </c>
      <c r="I205" s="102">
        <v>294</v>
      </c>
    </row>
    <row r="206" spans="1:9">
      <c r="A206" t="s">
        <v>188</v>
      </c>
      <c r="B206" t="s">
        <v>142</v>
      </c>
      <c r="C206" t="s">
        <v>149</v>
      </c>
      <c r="D206" t="s">
        <v>143</v>
      </c>
      <c r="E206" s="99">
        <v>47</v>
      </c>
      <c r="F206" t="s">
        <v>189</v>
      </c>
      <c r="G206" s="101">
        <v>12</v>
      </c>
      <c r="H206" t="s">
        <v>145</v>
      </c>
      <c r="I206" s="102">
        <v>342</v>
      </c>
    </row>
    <row r="207" spans="1:9">
      <c r="A207" t="s">
        <v>188</v>
      </c>
      <c r="B207" t="s">
        <v>142</v>
      </c>
      <c r="C207" t="s">
        <v>149</v>
      </c>
      <c r="D207" t="s">
        <v>143</v>
      </c>
      <c r="E207" s="99">
        <v>48</v>
      </c>
      <c r="F207" t="s">
        <v>202</v>
      </c>
      <c r="G207" s="101">
        <v>12</v>
      </c>
      <c r="H207" t="s">
        <v>145</v>
      </c>
      <c r="I207" s="102">
        <v>624</v>
      </c>
    </row>
    <row r="208" spans="1:9">
      <c r="A208" t="s">
        <v>188</v>
      </c>
      <c r="B208" t="s">
        <v>142</v>
      </c>
      <c r="C208" t="s">
        <v>149</v>
      </c>
      <c r="D208" t="s">
        <v>143</v>
      </c>
      <c r="E208" s="99">
        <v>49</v>
      </c>
      <c r="F208" t="s">
        <v>51</v>
      </c>
      <c r="G208" s="101">
        <v>12</v>
      </c>
      <c r="H208" t="s">
        <v>145</v>
      </c>
      <c r="I208" s="102">
        <v>23</v>
      </c>
    </row>
    <row r="209" spans="1:9">
      <c r="A209" t="s">
        <v>188</v>
      </c>
      <c r="B209" t="s">
        <v>142</v>
      </c>
      <c r="C209" t="s">
        <v>149</v>
      </c>
      <c r="D209" t="s">
        <v>143</v>
      </c>
      <c r="E209" s="99">
        <v>50</v>
      </c>
      <c r="F209" t="s">
        <v>52</v>
      </c>
      <c r="G209" s="101">
        <v>12</v>
      </c>
      <c r="H209" t="s">
        <v>145</v>
      </c>
      <c r="I209" s="102">
        <v>41</v>
      </c>
    </row>
    <row r="210" spans="1:9">
      <c r="A210" t="s">
        <v>188</v>
      </c>
      <c r="B210" t="s">
        <v>142</v>
      </c>
      <c r="C210" t="s">
        <v>149</v>
      </c>
      <c r="D210" t="s">
        <v>143</v>
      </c>
      <c r="E210" s="99">
        <v>51</v>
      </c>
      <c r="F210" t="s">
        <v>53</v>
      </c>
      <c r="G210" s="101">
        <v>12</v>
      </c>
      <c r="H210" t="s">
        <v>145</v>
      </c>
      <c r="I210" s="102">
        <v>110</v>
      </c>
    </row>
    <row r="211" spans="1:9">
      <c r="A211" t="s">
        <v>188</v>
      </c>
      <c r="B211" t="s">
        <v>142</v>
      </c>
      <c r="C211" t="s">
        <v>149</v>
      </c>
      <c r="D211" t="s">
        <v>143</v>
      </c>
      <c r="E211" s="99">
        <v>52</v>
      </c>
      <c r="F211" t="s">
        <v>54</v>
      </c>
      <c r="G211" s="101">
        <v>12</v>
      </c>
      <c r="H211" t="s">
        <v>145</v>
      </c>
      <c r="I211" s="102">
        <v>184</v>
      </c>
    </row>
    <row r="212" spans="1:9">
      <c r="A212" t="s">
        <v>188</v>
      </c>
      <c r="B212" t="s">
        <v>142</v>
      </c>
      <c r="C212" t="s">
        <v>149</v>
      </c>
      <c r="D212" t="s">
        <v>143</v>
      </c>
      <c r="E212" s="99">
        <v>53</v>
      </c>
      <c r="F212" t="s">
        <v>55</v>
      </c>
      <c r="G212" s="101">
        <v>12</v>
      </c>
      <c r="H212" t="s">
        <v>145</v>
      </c>
      <c r="I212" s="102">
        <v>229</v>
      </c>
    </row>
    <row r="213" spans="1:9">
      <c r="A213" t="s">
        <v>188</v>
      </c>
      <c r="B213" t="s">
        <v>142</v>
      </c>
      <c r="C213" t="s">
        <v>149</v>
      </c>
      <c r="D213" t="s">
        <v>143</v>
      </c>
      <c r="E213" s="99">
        <v>54</v>
      </c>
      <c r="F213" t="s">
        <v>56</v>
      </c>
      <c r="G213" s="101">
        <v>12</v>
      </c>
      <c r="H213" t="s">
        <v>145</v>
      </c>
      <c r="I213" s="102">
        <v>159</v>
      </c>
    </row>
    <row r="214" spans="1:9">
      <c r="A214" t="s">
        <v>188</v>
      </c>
      <c r="B214" t="s">
        <v>142</v>
      </c>
      <c r="C214" t="s">
        <v>149</v>
      </c>
      <c r="D214" t="s">
        <v>143</v>
      </c>
      <c r="E214" s="99">
        <v>57</v>
      </c>
      <c r="F214" t="s">
        <v>57</v>
      </c>
      <c r="G214" s="101">
        <v>12</v>
      </c>
      <c r="H214" t="s">
        <v>145</v>
      </c>
      <c r="I214" s="102">
        <v>1331</v>
      </c>
    </row>
    <row r="215" spans="1:9">
      <c r="A215" t="s">
        <v>188</v>
      </c>
      <c r="B215" t="s">
        <v>142</v>
      </c>
      <c r="C215" t="s">
        <v>149</v>
      </c>
      <c r="D215" t="s">
        <v>143</v>
      </c>
      <c r="E215" s="99">
        <v>58</v>
      </c>
      <c r="F215" t="s">
        <v>58</v>
      </c>
      <c r="G215" s="101">
        <v>12</v>
      </c>
      <c r="H215" t="s">
        <v>145</v>
      </c>
      <c r="I215" s="102">
        <v>282</v>
      </c>
    </row>
    <row r="216" spans="1:9">
      <c r="A216" t="s">
        <v>188</v>
      </c>
      <c r="B216" t="s">
        <v>142</v>
      </c>
      <c r="C216" t="s">
        <v>149</v>
      </c>
      <c r="D216" t="s">
        <v>143</v>
      </c>
      <c r="E216" s="99">
        <v>59</v>
      </c>
      <c r="F216" t="s">
        <v>59</v>
      </c>
      <c r="G216" s="101">
        <v>12</v>
      </c>
      <c r="H216" t="s">
        <v>145</v>
      </c>
      <c r="I216" s="102">
        <v>259</v>
      </c>
    </row>
    <row r="217" spans="1:9">
      <c r="A217" t="s">
        <v>188</v>
      </c>
      <c r="B217" t="s">
        <v>142</v>
      </c>
      <c r="C217" t="s">
        <v>149</v>
      </c>
      <c r="D217" t="s">
        <v>143</v>
      </c>
      <c r="E217" s="99">
        <v>60</v>
      </c>
      <c r="F217" t="s">
        <v>60</v>
      </c>
      <c r="G217" s="101">
        <v>12</v>
      </c>
      <c r="H217" t="s">
        <v>145</v>
      </c>
      <c r="I217" s="102">
        <v>612</v>
      </c>
    </row>
    <row r="218" spans="1:9">
      <c r="A218" t="s">
        <v>188</v>
      </c>
      <c r="B218" t="s">
        <v>142</v>
      </c>
      <c r="C218" t="s">
        <v>149</v>
      </c>
      <c r="D218" t="s">
        <v>143</v>
      </c>
      <c r="E218" s="99">
        <v>61</v>
      </c>
      <c r="F218" t="s">
        <v>61</v>
      </c>
      <c r="G218" s="101">
        <v>12</v>
      </c>
      <c r="H218" t="s">
        <v>145</v>
      </c>
      <c r="I218" s="102">
        <v>2427</v>
      </c>
    </row>
    <row r="219" spans="1:9">
      <c r="A219" t="s">
        <v>188</v>
      </c>
      <c r="B219" t="s">
        <v>142</v>
      </c>
      <c r="C219" t="s">
        <v>149</v>
      </c>
      <c r="D219" t="s">
        <v>143</v>
      </c>
      <c r="E219" s="99">
        <v>62</v>
      </c>
      <c r="F219" t="s">
        <v>62</v>
      </c>
      <c r="G219" s="101">
        <v>12</v>
      </c>
      <c r="H219" t="s">
        <v>145</v>
      </c>
      <c r="I219" s="102">
        <v>1408</v>
      </c>
    </row>
    <row r="220" spans="1:9">
      <c r="A220" t="s">
        <v>188</v>
      </c>
      <c r="B220" t="s">
        <v>142</v>
      </c>
      <c r="C220" t="s">
        <v>149</v>
      </c>
      <c r="D220" t="s">
        <v>143</v>
      </c>
      <c r="E220" s="99">
        <v>63</v>
      </c>
      <c r="F220" t="s">
        <v>63</v>
      </c>
      <c r="G220" s="101">
        <v>12</v>
      </c>
      <c r="H220" t="s">
        <v>145</v>
      </c>
      <c r="I220" s="102">
        <v>1524</v>
      </c>
    </row>
    <row r="221" spans="1:9">
      <c r="A221" t="s">
        <v>188</v>
      </c>
      <c r="B221" t="s">
        <v>142</v>
      </c>
      <c r="C221" t="s">
        <v>149</v>
      </c>
      <c r="D221" t="s">
        <v>143</v>
      </c>
      <c r="E221" s="99">
        <v>64</v>
      </c>
      <c r="F221" t="s">
        <v>64</v>
      </c>
      <c r="G221" s="101">
        <v>12</v>
      </c>
      <c r="H221" t="s">
        <v>145</v>
      </c>
      <c r="I221" s="102">
        <v>216</v>
      </c>
    </row>
    <row r="222" spans="1:9">
      <c r="A222" t="s">
        <v>188</v>
      </c>
      <c r="B222" t="s">
        <v>142</v>
      </c>
      <c r="C222" t="s">
        <v>149</v>
      </c>
      <c r="D222" t="s">
        <v>143</v>
      </c>
      <c r="E222" s="99">
        <v>67</v>
      </c>
      <c r="F222" t="s">
        <v>65</v>
      </c>
      <c r="G222" s="101">
        <v>12</v>
      </c>
      <c r="H222" t="s">
        <v>145</v>
      </c>
      <c r="I222" s="102">
        <v>607</v>
      </c>
    </row>
    <row r="223" spans="1:9">
      <c r="A223" t="s">
        <v>188</v>
      </c>
      <c r="B223" t="s">
        <v>142</v>
      </c>
      <c r="C223" t="s">
        <v>149</v>
      </c>
      <c r="D223" t="s">
        <v>143</v>
      </c>
      <c r="E223" s="99">
        <v>68</v>
      </c>
      <c r="F223" t="s">
        <v>66</v>
      </c>
      <c r="G223" s="101">
        <v>12</v>
      </c>
      <c r="H223" t="s">
        <v>145</v>
      </c>
      <c r="I223" s="102">
        <v>1529</v>
      </c>
    </row>
    <row r="224" spans="1:9">
      <c r="A224" t="s">
        <v>188</v>
      </c>
      <c r="B224" t="s">
        <v>142</v>
      </c>
      <c r="C224" t="s">
        <v>149</v>
      </c>
      <c r="D224" t="s">
        <v>143</v>
      </c>
      <c r="E224" s="99">
        <v>69</v>
      </c>
      <c r="F224" t="s">
        <v>67</v>
      </c>
      <c r="G224" s="101">
        <v>12</v>
      </c>
      <c r="H224" t="s">
        <v>145</v>
      </c>
      <c r="I224" s="102">
        <v>499</v>
      </c>
    </row>
    <row r="225" spans="1:9">
      <c r="A225" t="s">
        <v>188</v>
      </c>
      <c r="B225" t="s">
        <v>142</v>
      </c>
      <c r="C225" t="s">
        <v>149</v>
      </c>
      <c r="D225" t="s">
        <v>143</v>
      </c>
      <c r="E225" s="99">
        <v>70</v>
      </c>
      <c r="F225" t="s">
        <v>151</v>
      </c>
      <c r="G225" s="101">
        <v>12</v>
      </c>
      <c r="H225" t="s">
        <v>145</v>
      </c>
      <c r="I225" s="102">
        <v>409</v>
      </c>
    </row>
    <row r="226" spans="1:9">
      <c r="A226" t="s">
        <v>188</v>
      </c>
      <c r="B226" t="s">
        <v>142</v>
      </c>
      <c r="C226" t="s">
        <v>149</v>
      </c>
      <c r="D226" t="s">
        <v>143</v>
      </c>
      <c r="E226" s="99">
        <v>71</v>
      </c>
      <c r="F226" t="s">
        <v>69</v>
      </c>
      <c r="G226" s="101">
        <v>12</v>
      </c>
      <c r="H226" t="s">
        <v>145</v>
      </c>
      <c r="I226" s="102">
        <v>1293</v>
      </c>
    </row>
    <row r="227" spans="1:9">
      <c r="A227" t="s">
        <v>188</v>
      </c>
      <c r="B227" t="s">
        <v>142</v>
      </c>
      <c r="C227" t="s">
        <v>149</v>
      </c>
      <c r="D227" t="s">
        <v>143</v>
      </c>
      <c r="E227" s="99">
        <v>72</v>
      </c>
      <c r="F227" t="s">
        <v>70</v>
      </c>
      <c r="G227" s="101">
        <v>12</v>
      </c>
      <c r="H227" t="s">
        <v>145</v>
      </c>
      <c r="I227" s="102">
        <v>484</v>
      </c>
    </row>
    <row r="228" spans="1:9">
      <c r="A228" t="s">
        <v>188</v>
      </c>
      <c r="B228" t="s">
        <v>142</v>
      </c>
      <c r="C228" t="s">
        <v>149</v>
      </c>
      <c r="D228" t="s">
        <v>143</v>
      </c>
      <c r="E228" s="99">
        <v>73</v>
      </c>
      <c r="F228" t="s">
        <v>190</v>
      </c>
      <c r="G228" s="101">
        <v>12</v>
      </c>
      <c r="H228" t="s">
        <v>145</v>
      </c>
      <c r="I228" s="102">
        <v>1722</v>
      </c>
    </row>
    <row r="229" spans="1:9">
      <c r="A229" t="s">
        <v>188</v>
      </c>
      <c r="B229" t="s">
        <v>142</v>
      </c>
      <c r="C229" t="s">
        <v>149</v>
      </c>
      <c r="D229" t="s">
        <v>143</v>
      </c>
      <c r="E229" s="99">
        <v>74</v>
      </c>
      <c r="F229" t="s">
        <v>72</v>
      </c>
      <c r="G229" s="101">
        <v>12</v>
      </c>
      <c r="H229" t="s">
        <v>145</v>
      </c>
      <c r="I229" s="102">
        <v>89</v>
      </c>
    </row>
    <row r="230" spans="1:9">
      <c r="A230" t="s">
        <v>188</v>
      </c>
      <c r="B230" t="s">
        <v>142</v>
      </c>
      <c r="C230" t="s">
        <v>149</v>
      </c>
      <c r="D230" t="s">
        <v>143</v>
      </c>
      <c r="E230" s="99">
        <v>75</v>
      </c>
      <c r="F230" t="s">
        <v>73</v>
      </c>
      <c r="G230" s="101">
        <v>12</v>
      </c>
      <c r="H230" t="s">
        <v>145</v>
      </c>
      <c r="I230" s="102">
        <v>634</v>
      </c>
    </row>
    <row r="231" spans="1:9">
      <c r="A231" t="s">
        <v>188</v>
      </c>
      <c r="B231" t="s">
        <v>142</v>
      </c>
      <c r="C231" t="s">
        <v>149</v>
      </c>
      <c r="D231" t="s">
        <v>143</v>
      </c>
      <c r="E231" s="99">
        <v>78</v>
      </c>
      <c r="F231" t="s">
        <v>74</v>
      </c>
      <c r="G231" s="101">
        <v>12</v>
      </c>
      <c r="H231" t="s">
        <v>145</v>
      </c>
      <c r="I231" s="102">
        <v>129</v>
      </c>
    </row>
    <row r="232" spans="1:9">
      <c r="A232" t="s">
        <v>188</v>
      </c>
      <c r="B232" t="s">
        <v>142</v>
      </c>
      <c r="C232" t="s">
        <v>149</v>
      </c>
      <c r="D232" t="s">
        <v>143</v>
      </c>
      <c r="E232" s="99">
        <v>79</v>
      </c>
      <c r="F232" t="s">
        <v>75</v>
      </c>
      <c r="G232" s="101">
        <v>12</v>
      </c>
      <c r="H232" t="s">
        <v>145</v>
      </c>
      <c r="I232" s="102">
        <v>883</v>
      </c>
    </row>
    <row r="233" spans="1:9">
      <c r="A233" t="s">
        <v>188</v>
      </c>
      <c r="B233" t="s">
        <v>142</v>
      </c>
      <c r="C233" t="s">
        <v>149</v>
      </c>
      <c r="D233" t="s">
        <v>143</v>
      </c>
      <c r="E233" s="99">
        <v>81</v>
      </c>
      <c r="F233" t="s">
        <v>76</v>
      </c>
      <c r="G233" s="101">
        <v>12</v>
      </c>
      <c r="H233" t="s">
        <v>145</v>
      </c>
      <c r="I233" s="102">
        <v>57</v>
      </c>
    </row>
    <row r="234" spans="1:9">
      <c r="A234" t="s">
        <v>188</v>
      </c>
      <c r="B234" t="s">
        <v>142</v>
      </c>
      <c r="C234" t="s">
        <v>149</v>
      </c>
      <c r="D234" t="s">
        <v>143</v>
      </c>
      <c r="E234" s="99">
        <v>82</v>
      </c>
      <c r="F234" t="s">
        <v>77</v>
      </c>
      <c r="G234" s="101">
        <v>12</v>
      </c>
      <c r="H234" t="s">
        <v>145</v>
      </c>
      <c r="I234" s="102">
        <v>393</v>
      </c>
    </row>
    <row r="235" spans="1:9">
      <c r="A235" t="s">
        <v>188</v>
      </c>
      <c r="B235" t="s">
        <v>142</v>
      </c>
      <c r="C235" t="s">
        <v>149</v>
      </c>
      <c r="D235" t="s">
        <v>143</v>
      </c>
      <c r="E235" s="99">
        <v>83</v>
      </c>
      <c r="F235" t="s">
        <v>78</v>
      </c>
      <c r="G235" s="101">
        <v>12</v>
      </c>
      <c r="H235" t="s">
        <v>145</v>
      </c>
      <c r="I235" s="102">
        <v>634</v>
      </c>
    </row>
    <row r="236" spans="1:9">
      <c r="A236" t="s">
        <v>188</v>
      </c>
      <c r="B236" t="s">
        <v>142</v>
      </c>
      <c r="C236" t="s">
        <v>149</v>
      </c>
      <c r="D236" t="s">
        <v>143</v>
      </c>
      <c r="E236" s="99">
        <v>84</v>
      </c>
      <c r="F236" t="s">
        <v>79</v>
      </c>
      <c r="G236" s="101">
        <v>12</v>
      </c>
      <c r="H236" t="s">
        <v>145</v>
      </c>
      <c r="I236" s="102">
        <v>43</v>
      </c>
    </row>
    <row r="237" spans="1:9">
      <c r="A237" t="s">
        <v>188</v>
      </c>
      <c r="B237" t="s">
        <v>142</v>
      </c>
      <c r="C237" t="s">
        <v>149</v>
      </c>
      <c r="D237" t="s">
        <v>143</v>
      </c>
      <c r="E237" s="99">
        <v>85</v>
      </c>
      <c r="F237" t="s">
        <v>80</v>
      </c>
      <c r="G237" s="101">
        <v>12</v>
      </c>
      <c r="H237" t="s">
        <v>145</v>
      </c>
      <c r="I237" s="102">
        <v>124</v>
      </c>
    </row>
    <row r="238" spans="1:9">
      <c r="A238" t="s">
        <v>188</v>
      </c>
      <c r="B238" t="s">
        <v>142</v>
      </c>
      <c r="C238" t="s">
        <v>149</v>
      </c>
      <c r="D238" t="s">
        <v>143</v>
      </c>
      <c r="E238" s="99">
        <v>87</v>
      </c>
      <c r="F238" t="s">
        <v>81</v>
      </c>
      <c r="G238" s="101">
        <v>12</v>
      </c>
      <c r="H238" t="s">
        <v>145</v>
      </c>
      <c r="I238" s="102">
        <v>15</v>
      </c>
    </row>
    <row r="239" spans="1:9">
      <c r="A239" t="s">
        <v>188</v>
      </c>
      <c r="B239" t="s">
        <v>142</v>
      </c>
      <c r="C239" t="s">
        <v>149</v>
      </c>
      <c r="D239" t="s">
        <v>143</v>
      </c>
      <c r="E239" s="99">
        <v>91</v>
      </c>
      <c r="F239" t="s">
        <v>82</v>
      </c>
      <c r="G239" s="101">
        <v>12</v>
      </c>
      <c r="H239" t="s">
        <v>145</v>
      </c>
      <c r="I239" s="102">
        <v>684</v>
      </c>
    </row>
    <row r="240" spans="1:9">
      <c r="A240" t="s">
        <v>188</v>
      </c>
      <c r="B240" t="s">
        <v>142</v>
      </c>
      <c r="C240" t="s">
        <v>149</v>
      </c>
      <c r="D240" t="s">
        <v>143</v>
      </c>
      <c r="E240" s="99">
        <v>92</v>
      </c>
      <c r="F240" t="s">
        <v>83</v>
      </c>
      <c r="G240" s="101">
        <v>12</v>
      </c>
      <c r="H240" t="s">
        <v>145</v>
      </c>
      <c r="I240" s="102">
        <v>38</v>
      </c>
    </row>
    <row r="241" spans="1:9">
      <c r="A241" t="s">
        <v>188</v>
      </c>
      <c r="B241" t="s">
        <v>142</v>
      </c>
      <c r="C241" t="s">
        <v>149</v>
      </c>
      <c r="D241" t="s">
        <v>143</v>
      </c>
      <c r="E241" s="99">
        <v>93</v>
      </c>
      <c r="F241" t="s">
        <v>84</v>
      </c>
      <c r="G241" s="101">
        <v>12</v>
      </c>
      <c r="H241" t="s">
        <v>145</v>
      </c>
      <c r="I241" s="102" t="s">
        <v>150</v>
      </c>
    </row>
    <row r="242" spans="1:9">
      <c r="A242" t="s">
        <v>188</v>
      </c>
      <c r="B242" t="s">
        <v>142</v>
      </c>
      <c r="C242" t="s">
        <v>149</v>
      </c>
      <c r="D242" t="s">
        <v>143</v>
      </c>
      <c r="E242" s="99">
        <v>5</v>
      </c>
      <c r="F242" t="s">
        <v>25</v>
      </c>
      <c r="G242" s="101">
        <v>99</v>
      </c>
      <c r="H242" t="s">
        <v>146</v>
      </c>
      <c r="I242" s="102">
        <v>75</v>
      </c>
    </row>
    <row r="243" spans="1:9">
      <c r="A243" t="s">
        <v>188</v>
      </c>
      <c r="B243" t="s">
        <v>142</v>
      </c>
      <c r="C243" t="s">
        <v>149</v>
      </c>
      <c r="D243" t="s">
        <v>143</v>
      </c>
      <c r="E243" s="99">
        <v>6</v>
      </c>
      <c r="F243" t="s">
        <v>26</v>
      </c>
      <c r="G243" s="101">
        <v>99</v>
      </c>
      <c r="H243" t="s">
        <v>146</v>
      </c>
      <c r="I243" s="102" t="s">
        <v>150</v>
      </c>
    </row>
    <row r="244" spans="1:9">
      <c r="A244" t="s">
        <v>188</v>
      </c>
      <c r="B244" t="s">
        <v>142</v>
      </c>
      <c r="C244" t="s">
        <v>149</v>
      </c>
      <c r="D244" t="s">
        <v>143</v>
      </c>
      <c r="E244" s="99">
        <v>8</v>
      </c>
      <c r="F244" t="s">
        <v>27</v>
      </c>
      <c r="G244" s="101">
        <v>99</v>
      </c>
      <c r="H244" t="s">
        <v>146</v>
      </c>
      <c r="I244" s="102">
        <v>80</v>
      </c>
    </row>
    <row r="245" spans="1:9">
      <c r="A245" t="s">
        <v>188</v>
      </c>
      <c r="B245" t="s">
        <v>142</v>
      </c>
      <c r="C245" t="s">
        <v>149</v>
      </c>
      <c r="D245" t="s">
        <v>143</v>
      </c>
      <c r="E245" s="99">
        <v>10</v>
      </c>
      <c r="F245" t="s">
        <v>28</v>
      </c>
      <c r="G245" s="101">
        <v>99</v>
      </c>
      <c r="H245" t="s">
        <v>146</v>
      </c>
      <c r="I245" s="102" t="s">
        <v>150</v>
      </c>
    </row>
    <row r="246" spans="1:9">
      <c r="A246" t="s">
        <v>188</v>
      </c>
      <c r="B246" t="s">
        <v>142</v>
      </c>
      <c r="C246" t="s">
        <v>149</v>
      </c>
      <c r="D246" t="s">
        <v>143</v>
      </c>
      <c r="E246" s="99">
        <v>19</v>
      </c>
      <c r="F246" t="s">
        <v>29</v>
      </c>
      <c r="G246" s="101">
        <v>99</v>
      </c>
      <c r="H246" t="s">
        <v>146</v>
      </c>
      <c r="I246" s="102" t="s">
        <v>150</v>
      </c>
    </row>
    <row r="247" spans="1:9">
      <c r="A247" t="s">
        <v>188</v>
      </c>
      <c r="B247" t="s">
        <v>142</v>
      </c>
      <c r="C247" t="s">
        <v>149</v>
      </c>
      <c r="D247" t="s">
        <v>143</v>
      </c>
      <c r="E247" s="99">
        <v>20</v>
      </c>
      <c r="F247" t="s">
        <v>30</v>
      </c>
      <c r="G247" s="101">
        <v>99</v>
      </c>
      <c r="H247" t="s">
        <v>146</v>
      </c>
      <c r="I247" s="102">
        <v>14</v>
      </c>
    </row>
    <row r="248" spans="1:9">
      <c r="A248" t="s">
        <v>188</v>
      </c>
      <c r="B248" t="s">
        <v>142</v>
      </c>
      <c r="C248" t="s">
        <v>149</v>
      </c>
      <c r="D248" t="s">
        <v>143</v>
      </c>
      <c r="E248" s="99">
        <v>22</v>
      </c>
      <c r="F248" t="s">
        <v>31</v>
      </c>
      <c r="G248" s="101">
        <v>99</v>
      </c>
      <c r="H248" t="s">
        <v>146</v>
      </c>
      <c r="I248" s="102">
        <v>24</v>
      </c>
    </row>
    <row r="249" spans="1:9">
      <c r="A249" t="s">
        <v>188</v>
      </c>
      <c r="B249" t="s">
        <v>142</v>
      </c>
      <c r="C249" t="s">
        <v>149</v>
      </c>
      <c r="D249" t="s">
        <v>143</v>
      </c>
      <c r="E249" s="99">
        <v>23</v>
      </c>
      <c r="F249" t="s">
        <v>32</v>
      </c>
      <c r="G249" s="101">
        <v>99</v>
      </c>
      <c r="H249" t="s">
        <v>146</v>
      </c>
      <c r="I249" s="102">
        <v>89</v>
      </c>
    </row>
    <row r="250" spans="1:9">
      <c r="A250" t="s">
        <v>188</v>
      </c>
      <c r="B250" t="s">
        <v>142</v>
      </c>
      <c r="C250" t="s">
        <v>149</v>
      </c>
      <c r="D250" t="s">
        <v>143</v>
      </c>
      <c r="E250" s="99">
        <v>27</v>
      </c>
      <c r="F250" t="s">
        <v>33</v>
      </c>
      <c r="G250" s="101">
        <v>99</v>
      </c>
      <c r="H250" t="s">
        <v>146</v>
      </c>
      <c r="I250" s="102" t="s">
        <v>150</v>
      </c>
    </row>
    <row r="251" spans="1:9">
      <c r="A251" t="s">
        <v>188</v>
      </c>
      <c r="B251" t="s">
        <v>142</v>
      </c>
      <c r="C251" t="s">
        <v>149</v>
      </c>
      <c r="D251" t="s">
        <v>143</v>
      </c>
      <c r="E251" s="99">
        <v>28</v>
      </c>
      <c r="F251" t="s">
        <v>34</v>
      </c>
      <c r="G251" s="101">
        <v>99</v>
      </c>
      <c r="H251" t="s">
        <v>146</v>
      </c>
      <c r="I251" s="102">
        <v>10</v>
      </c>
    </row>
    <row r="252" spans="1:9">
      <c r="A252" t="s">
        <v>188</v>
      </c>
      <c r="B252" t="s">
        <v>142</v>
      </c>
      <c r="C252" t="s">
        <v>149</v>
      </c>
      <c r="D252" t="s">
        <v>143</v>
      </c>
      <c r="E252" s="99">
        <v>33</v>
      </c>
      <c r="F252" t="s">
        <v>35</v>
      </c>
      <c r="G252" s="101">
        <v>99</v>
      </c>
      <c r="H252" t="s">
        <v>146</v>
      </c>
      <c r="I252" s="102">
        <v>34</v>
      </c>
    </row>
    <row r="253" spans="1:9">
      <c r="A253" t="s">
        <v>188</v>
      </c>
      <c r="B253" t="s">
        <v>142</v>
      </c>
      <c r="C253" t="s">
        <v>149</v>
      </c>
      <c r="D253" t="s">
        <v>143</v>
      </c>
      <c r="E253" s="99">
        <v>34</v>
      </c>
      <c r="F253" t="s">
        <v>36</v>
      </c>
      <c r="G253" s="101">
        <v>99</v>
      </c>
      <c r="H253" t="s">
        <v>146</v>
      </c>
      <c r="I253" s="102">
        <v>251</v>
      </c>
    </row>
    <row r="254" spans="1:9">
      <c r="A254" t="s">
        <v>188</v>
      </c>
      <c r="B254" t="s">
        <v>142</v>
      </c>
      <c r="C254" t="s">
        <v>149</v>
      </c>
      <c r="D254" t="s">
        <v>143</v>
      </c>
      <c r="E254" s="99">
        <v>35</v>
      </c>
      <c r="F254" t="s">
        <v>37</v>
      </c>
      <c r="G254" s="101">
        <v>99</v>
      </c>
      <c r="H254" t="s">
        <v>146</v>
      </c>
      <c r="I254" s="102">
        <v>609</v>
      </c>
    </row>
    <row r="255" spans="1:9">
      <c r="A255" t="s">
        <v>188</v>
      </c>
      <c r="B255" t="s">
        <v>142</v>
      </c>
      <c r="C255" t="s">
        <v>149</v>
      </c>
      <c r="D255" t="s">
        <v>143</v>
      </c>
      <c r="E255" s="99">
        <v>36</v>
      </c>
      <c r="F255" t="s">
        <v>38</v>
      </c>
      <c r="G255" s="101">
        <v>99</v>
      </c>
      <c r="H255" t="s">
        <v>146</v>
      </c>
      <c r="I255" s="102">
        <v>1552</v>
      </c>
    </row>
    <row r="256" spans="1:9">
      <c r="A256" t="s">
        <v>188</v>
      </c>
      <c r="B256" t="s">
        <v>142</v>
      </c>
      <c r="C256" t="s">
        <v>149</v>
      </c>
      <c r="D256" t="s">
        <v>143</v>
      </c>
      <c r="E256" s="99">
        <v>37</v>
      </c>
      <c r="F256" t="s">
        <v>39</v>
      </c>
      <c r="G256" s="101">
        <v>99</v>
      </c>
      <c r="H256" t="s">
        <v>146</v>
      </c>
      <c r="I256" s="102">
        <v>277</v>
      </c>
    </row>
    <row r="257" spans="1:9">
      <c r="A257" t="s">
        <v>188</v>
      </c>
      <c r="B257" t="s">
        <v>142</v>
      </c>
      <c r="C257" t="s">
        <v>149</v>
      </c>
      <c r="D257" t="s">
        <v>143</v>
      </c>
      <c r="E257" s="99">
        <v>38</v>
      </c>
      <c r="F257" t="s">
        <v>40</v>
      </c>
      <c r="G257" s="101">
        <v>99</v>
      </c>
      <c r="H257" t="s">
        <v>146</v>
      </c>
      <c r="I257" s="102">
        <v>405</v>
      </c>
    </row>
    <row r="258" spans="1:9">
      <c r="A258" t="s">
        <v>188</v>
      </c>
      <c r="B258" t="s">
        <v>142</v>
      </c>
      <c r="C258" t="s">
        <v>149</v>
      </c>
      <c r="D258" t="s">
        <v>143</v>
      </c>
      <c r="E258" s="99">
        <v>39</v>
      </c>
      <c r="F258" t="s">
        <v>41</v>
      </c>
      <c r="G258" s="101">
        <v>99</v>
      </c>
      <c r="H258" t="s">
        <v>146</v>
      </c>
      <c r="I258" s="102">
        <v>1037</v>
      </c>
    </row>
    <row r="259" spans="1:9">
      <c r="A259" t="s">
        <v>188</v>
      </c>
      <c r="B259" t="s">
        <v>142</v>
      </c>
      <c r="C259" t="s">
        <v>149</v>
      </c>
      <c r="D259" t="s">
        <v>143</v>
      </c>
      <c r="E259" s="99">
        <v>40</v>
      </c>
      <c r="F259" t="s">
        <v>42</v>
      </c>
      <c r="G259" s="101">
        <v>99</v>
      </c>
      <c r="H259" t="s">
        <v>146</v>
      </c>
      <c r="I259" s="102">
        <v>281</v>
      </c>
    </row>
    <row r="260" spans="1:9">
      <c r="A260" t="s">
        <v>188</v>
      </c>
      <c r="B260" t="s">
        <v>142</v>
      </c>
      <c r="C260" t="s">
        <v>149</v>
      </c>
      <c r="D260" t="s">
        <v>143</v>
      </c>
      <c r="E260" s="99">
        <v>41</v>
      </c>
      <c r="F260" t="s">
        <v>43</v>
      </c>
      <c r="G260" s="101">
        <v>99</v>
      </c>
      <c r="H260" t="s">
        <v>146</v>
      </c>
      <c r="I260" s="102">
        <v>271</v>
      </c>
    </row>
    <row r="261" spans="1:9">
      <c r="A261" t="s">
        <v>188</v>
      </c>
      <c r="B261" t="s">
        <v>142</v>
      </c>
      <c r="C261" t="s">
        <v>149</v>
      </c>
      <c r="D261" t="s">
        <v>143</v>
      </c>
      <c r="E261" s="99">
        <v>42</v>
      </c>
      <c r="F261" t="s">
        <v>44</v>
      </c>
      <c r="G261" s="101">
        <v>99</v>
      </c>
      <c r="H261" t="s">
        <v>146</v>
      </c>
      <c r="I261" s="102">
        <v>307</v>
      </c>
    </row>
    <row r="262" spans="1:9">
      <c r="A262" t="s">
        <v>188</v>
      </c>
      <c r="B262" t="s">
        <v>142</v>
      </c>
      <c r="C262" t="s">
        <v>149</v>
      </c>
      <c r="D262" t="s">
        <v>143</v>
      </c>
      <c r="E262" s="99">
        <v>43</v>
      </c>
      <c r="F262" t="s">
        <v>45</v>
      </c>
      <c r="G262" s="101">
        <v>99</v>
      </c>
      <c r="H262" t="s">
        <v>146</v>
      </c>
      <c r="I262" s="102">
        <v>1004</v>
      </c>
    </row>
    <row r="263" spans="1:9">
      <c r="A263" t="s">
        <v>188</v>
      </c>
      <c r="B263" t="s">
        <v>142</v>
      </c>
      <c r="C263" t="s">
        <v>149</v>
      </c>
      <c r="D263" t="s">
        <v>143</v>
      </c>
      <c r="E263" s="99">
        <v>44</v>
      </c>
      <c r="F263" t="s">
        <v>46</v>
      </c>
      <c r="G263" s="101">
        <v>99</v>
      </c>
      <c r="H263" t="s">
        <v>146</v>
      </c>
      <c r="I263" s="102">
        <v>87</v>
      </c>
    </row>
    <row r="264" spans="1:9">
      <c r="A264" t="s">
        <v>188</v>
      </c>
      <c r="B264" t="s">
        <v>142</v>
      </c>
      <c r="C264" t="s">
        <v>149</v>
      </c>
      <c r="D264" t="s">
        <v>143</v>
      </c>
      <c r="E264" s="99">
        <v>45</v>
      </c>
      <c r="F264" t="s">
        <v>47</v>
      </c>
      <c r="G264" s="101">
        <v>99</v>
      </c>
      <c r="H264" t="s">
        <v>146</v>
      </c>
      <c r="I264" s="102" t="s">
        <v>150</v>
      </c>
    </row>
    <row r="265" spans="1:9">
      <c r="A265" t="s">
        <v>188</v>
      </c>
      <c r="B265" t="s">
        <v>142</v>
      </c>
      <c r="C265" t="s">
        <v>149</v>
      </c>
      <c r="D265" t="s">
        <v>143</v>
      </c>
      <c r="E265" s="99">
        <v>46</v>
      </c>
      <c r="F265" t="s">
        <v>48</v>
      </c>
      <c r="G265" s="101">
        <v>99</v>
      </c>
      <c r="H265" t="s">
        <v>146</v>
      </c>
      <c r="I265" s="102">
        <v>26</v>
      </c>
    </row>
    <row r="266" spans="1:9">
      <c r="A266" t="s">
        <v>188</v>
      </c>
      <c r="B266" t="s">
        <v>142</v>
      </c>
      <c r="C266" t="s">
        <v>149</v>
      </c>
      <c r="D266" t="s">
        <v>143</v>
      </c>
      <c r="E266" s="99">
        <v>47</v>
      </c>
      <c r="F266" t="s">
        <v>189</v>
      </c>
      <c r="G266" s="101">
        <v>99</v>
      </c>
      <c r="H266" t="s">
        <v>146</v>
      </c>
      <c r="I266" s="102">
        <v>46</v>
      </c>
    </row>
    <row r="267" spans="1:9">
      <c r="A267" t="s">
        <v>188</v>
      </c>
      <c r="B267" t="s">
        <v>142</v>
      </c>
      <c r="C267" t="s">
        <v>149</v>
      </c>
      <c r="D267" t="s">
        <v>143</v>
      </c>
      <c r="E267" s="99">
        <v>48</v>
      </c>
      <c r="F267" t="s">
        <v>202</v>
      </c>
      <c r="G267" s="101">
        <v>99</v>
      </c>
      <c r="H267" t="s">
        <v>146</v>
      </c>
      <c r="I267" s="102">
        <v>58</v>
      </c>
    </row>
    <row r="268" spans="1:9">
      <c r="A268" t="s">
        <v>188</v>
      </c>
      <c r="B268" t="s">
        <v>142</v>
      </c>
      <c r="C268" t="s">
        <v>149</v>
      </c>
      <c r="D268" t="s">
        <v>143</v>
      </c>
      <c r="E268" s="99">
        <v>50</v>
      </c>
      <c r="F268" t="s">
        <v>52</v>
      </c>
      <c r="G268" s="101">
        <v>99</v>
      </c>
      <c r="H268" t="s">
        <v>146</v>
      </c>
      <c r="I268" s="102" t="s">
        <v>150</v>
      </c>
    </row>
    <row r="269" spans="1:9">
      <c r="A269" t="s">
        <v>188</v>
      </c>
      <c r="B269" t="s">
        <v>142</v>
      </c>
      <c r="C269" t="s">
        <v>149</v>
      </c>
      <c r="D269" t="s">
        <v>143</v>
      </c>
      <c r="E269" s="99">
        <v>51</v>
      </c>
      <c r="F269" t="s">
        <v>53</v>
      </c>
      <c r="G269" s="101">
        <v>99</v>
      </c>
      <c r="H269" t="s">
        <v>146</v>
      </c>
      <c r="I269" s="102" t="s">
        <v>150</v>
      </c>
    </row>
    <row r="270" spans="1:9">
      <c r="A270" t="s">
        <v>188</v>
      </c>
      <c r="B270" t="s">
        <v>142</v>
      </c>
      <c r="C270" t="s">
        <v>149</v>
      </c>
      <c r="D270" t="s">
        <v>143</v>
      </c>
      <c r="E270" s="99">
        <v>52</v>
      </c>
      <c r="F270" t="s">
        <v>54</v>
      </c>
      <c r="G270" s="101">
        <v>99</v>
      </c>
      <c r="H270" t="s">
        <v>146</v>
      </c>
      <c r="I270" s="102" t="s">
        <v>150</v>
      </c>
    </row>
    <row r="271" spans="1:9">
      <c r="A271" t="s">
        <v>188</v>
      </c>
      <c r="B271" t="s">
        <v>142</v>
      </c>
      <c r="C271" t="s">
        <v>149</v>
      </c>
      <c r="D271" t="s">
        <v>143</v>
      </c>
      <c r="E271" s="99">
        <v>53</v>
      </c>
      <c r="F271" t="s">
        <v>55</v>
      </c>
      <c r="G271" s="101">
        <v>99</v>
      </c>
      <c r="H271" t="s">
        <v>146</v>
      </c>
      <c r="I271" s="102" t="s">
        <v>150</v>
      </c>
    </row>
    <row r="272" spans="1:9">
      <c r="A272" t="s">
        <v>188</v>
      </c>
      <c r="B272" t="s">
        <v>142</v>
      </c>
      <c r="C272" t="s">
        <v>149</v>
      </c>
      <c r="D272" t="s">
        <v>143</v>
      </c>
      <c r="E272" s="99">
        <v>54</v>
      </c>
      <c r="F272" t="s">
        <v>56</v>
      </c>
      <c r="G272" s="101">
        <v>99</v>
      </c>
      <c r="H272" t="s">
        <v>146</v>
      </c>
      <c r="I272" s="102" t="s">
        <v>150</v>
      </c>
    </row>
    <row r="273" spans="1:9">
      <c r="A273" t="s">
        <v>188</v>
      </c>
      <c r="B273" t="s">
        <v>142</v>
      </c>
      <c r="C273" t="s">
        <v>149</v>
      </c>
      <c r="D273" t="s">
        <v>143</v>
      </c>
      <c r="E273" s="99">
        <v>57</v>
      </c>
      <c r="F273" t="s">
        <v>57</v>
      </c>
      <c r="G273" s="101">
        <v>99</v>
      </c>
      <c r="H273" t="s">
        <v>146</v>
      </c>
      <c r="I273" s="102">
        <v>339</v>
      </c>
    </row>
    <row r="274" spans="1:9">
      <c r="A274" t="s">
        <v>188</v>
      </c>
      <c r="B274" t="s">
        <v>142</v>
      </c>
      <c r="C274" t="s">
        <v>149</v>
      </c>
      <c r="D274" t="s">
        <v>143</v>
      </c>
      <c r="E274" s="99">
        <v>58</v>
      </c>
      <c r="F274" t="s">
        <v>58</v>
      </c>
      <c r="G274" s="101">
        <v>99</v>
      </c>
      <c r="H274" t="s">
        <v>146</v>
      </c>
      <c r="I274" s="102">
        <v>219</v>
      </c>
    </row>
    <row r="275" spans="1:9">
      <c r="A275" t="s">
        <v>188</v>
      </c>
      <c r="B275" t="s">
        <v>142</v>
      </c>
      <c r="C275" t="s">
        <v>149</v>
      </c>
      <c r="D275" t="s">
        <v>143</v>
      </c>
      <c r="E275" s="99">
        <v>59</v>
      </c>
      <c r="F275" t="s">
        <v>59</v>
      </c>
      <c r="G275" s="101">
        <v>99</v>
      </c>
      <c r="H275" t="s">
        <v>146</v>
      </c>
      <c r="I275" s="102" t="s">
        <v>150</v>
      </c>
    </row>
    <row r="276" spans="1:9">
      <c r="A276" t="s">
        <v>188</v>
      </c>
      <c r="B276" t="s">
        <v>142</v>
      </c>
      <c r="C276" t="s">
        <v>149</v>
      </c>
      <c r="D276" t="s">
        <v>143</v>
      </c>
      <c r="E276" s="99">
        <v>60</v>
      </c>
      <c r="F276" t="s">
        <v>60</v>
      </c>
      <c r="G276" s="101">
        <v>99</v>
      </c>
      <c r="H276" t="s">
        <v>146</v>
      </c>
      <c r="I276" s="102">
        <v>145</v>
      </c>
    </row>
    <row r="277" spans="1:9">
      <c r="A277" t="s">
        <v>188</v>
      </c>
      <c r="B277" t="s">
        <v>142</v>
      </c>
      <c r="C277" t="s">
        <v>149</v>
      </c>
      <c r="D277" t="s">
        <v>143</v>
      </c>
      <c r="E277" s="99">
        <v>61</v>
      </c>
      <c r="F277" t="s">
        <v>61</v>
      </c>
      <c r="G277" s="101">
        <v>99</v>
      </c>
      <c r="H277" t="s">
        <v>146</v>
      </c>
      <c r="I277" s="102">
        <v>79</v>
      </c>
    </row>
    <row r="278" spans="1:9">
      <c r="A278" t="s">
        <v>188</v>
      </c>
      <c r="B278" t="s">
        <v>142</v>
      </c>
      <c r="C278" t="s">
        <v>149</v>
      </c>
      <c r="D278" t="s">
        <v>143</v>
      </c>
      <c r="E278" s="99">
        <v>62</v>
      </c>
      <c r="F278" t="s">
        <v>62</v>
      </c>
      <c r="G278" s="101">
        <v>99</v>
      </c>
      <c r="H278" t="s">
        <v>146</v>
      </c>
      <c r="I278" s="102">
        <v>176</v>
      </c>
    </row>
    <row r="279" spans="1:9">
      <c r="A279" t="s">
        <v>188</v>
      </c>
      <c r="B279" t="s">
        <v>142</v>
      </c>
      <c r="C279" t="s">
        <v>149</v>
      </c>
      <c r="D279" t="s">
        <v>143</v>
      </c>
      <c r="E279" s="99">
        <v>63</v>
      </c>
      <c r="F279" t="s">
        <v>63</v>
      </c>
      <c r="G279" s="101">
        <v>99</v>
      </c>
      <c r="H279" t="s">
        <v>146</v>
      </c>
      <c r="I279" s="102">
        <v>1160</v>
      </c>
    </row>
    <row r="280" spans="1:9">
      <c r="A280" t="s">
        <v>188</v>
      </c>
      <c r="B280" t="s">
        <v>142</v>
      </c>
      <c r="C280" t="s">
        <v>149</v>
      </c>
      <c r="D280" t="s">
        <v>143</v>
      </c>
      <c r="E280" s="99">
        <v>64</v>
      </c>
      <c r="F280" t="s">
        <v>64</v>
      </c>
      <c r="G280" s="101">
        <v>99</v>
      </c>
      <c r="H280" t="s">
        <v>146</v>
      </c>
      <c r="I280" s="102" t="s">
        <v>150</v>
      </c>
    </row>
    <row r="281" spans="1:9">
      <c r="A281" t="s">
        <v>188</v>
      </c>
      <c r="B281" t="s">
        <v>142</v>
      </c>
      <c r="C281" t="s">
        <v>149</v>
      </c>
      <c r="D281" t="s">
        <v>143</v>
      </c>
      <c r="E281" s="99">
        <v>67</v>
      </c>
      <c r="F281" t="s">
        <v>65</v>
      </c>
      <c r="G281" s="101">
        <v>99</v>
      </c>
      <c r="H281" t="s">
        <v>146</v>
      </c>
      <c r="I281" s="102" t="s">
        <v>150</v>
      </c>
    </row>
    <row r="282" spans="1:9">
      <c r="A282" t="s">
        <v>188</v>
      </c>
      <c r="B282" t="s">
        <v>142</v>
      </c>
      <c r="C282" t="s">
        <v>149</v>
      </c>
      <c r="D282" t="s">
        <v>143</v>
      </c>
      <c r="E282" s="99">
        <v>68</v>
      </c>
      <c r="F282" t="s">
        <v>66</v>
      </c>
      <c r="G282" s="101">
        <v>99</v>
      </c>
      <c r="H282" t="s">
        <v>146</v>
      </c>
      <c r="I282" s="102">
        <v>129</v>
      </c>
    </row>
    <row r="283" spans="1:9">
      <c r="A283" t="s">
        <v>188</v>
      </c>
      <c r="B283" t="s">
        <v>142</v>
      </c>
      <c r="C283" t="s">
        <v>149</v>
      </c>
      <c r="D283" t="s">
        <v>143</v>
      </c>
      <c r="E283" s="99">
        <v>69</v>
      </c>
      <c r="F283" t="s">
        <v>67</v>
      </c>
      <c r="G283" s="101">
        <v>99</v>
      </c>
      <c r="H283" t="s">
        <v>146</v>
      </c>
      <c r="I283" s="102">
        <v>39</v>
      </c>
    </row>
    <row r="284" spans="1:9">
      <c r="A284" t="s">
        <v>188</v>
      </c>
      <c r="B284" t="s">
        <v>142</v>
      </c>
      <c r="C284" t="s">
        <v>149</v>
      </c>
      <c r="D284" t="s">
        <v>143</v>
      </c>
      <c r="E284" s="99">
        <v>70</v>
      </c>
      <c r="F284" t="s">
        <v>151</v>
      </c>
      <c r="G284" s="101">
        <v>99</v>
      </c>
      <c r="H284" t="s">
        <v>146</v>
      </c>
      <c r="I284" s="102">
        <v>33</v>
      </c>
    </row>
    <row r="285" spans="1:9">
      <c r="A285" t="s">
        <v>188</v>
      </c>
      <c r="B285" t="s">
        <v>142</v>
      </c>
      <c r="C285" t="s">
        <v>149</v>
      </c>
      <c r="D285" t="s">
        <v>143</v>
      </c>
      <c r="E285" s="99">
        <v>71</v>
      </c>
      <c r="F285" t="s">
        <v>69</v>
      </c>
      <c r="G285" s="101">
        <v>99</v>
      </c>
      <c r="H285" t="s">
        <v>146</v>
      </c>
      <c r="I285" s="102">
        <v>799</v>
      </c>
    </row>
    <row r="286" spans="1:9">
      <c r="A286" t="s">
        <v>188</v>
      </c>
      <c r="B286" t="s">
        <v>142</v>
      </c>
      <c r="C286" t="s">
        <v>149</v>
      </c>
      <c r="D286" t="s">
        <v>143</v>
      </c>
      <c r="E286" s="99">
        <v>72</v>
      </c>
      <c r="F286" t="s">
        <v>70</v>
      </c>
      <c r="G286" s="101">
        <v>99</v>
      </c>
      <c r="H286" t="s">
        <v>146</v>
      </c>
      <c r="I286" s="102" t="s">
        <v>150</v>
      </c>
    </row>
    <row r="287" spans="1:9">
      <c r="A287" t="s">
        <v>188</v>
      </c>
      <c r="B287" t="s">
        <v>142</v>
      </c>
      <c r="C287" t="s">
        <v>149</v>
      </c>
      <c r="D287" t="s">
        <v>143</v>
      </c>
      <c r="E287" s="99">
        <v>73</v>
      </c>
      <c r="F287" t="s">
        <v>190</v>
      </c>
      <c r="G287" s="101">
        <v>99</v>
      </c>
      <c r="H287" t="s">
        <v>146</v>
      </c>
      <c r="I287" s="102">
        <v>193</v>
      </c>
    </row>
    <row r="288" spans="1:9">
      <c r="A288" t="s">
        <v>188</v>
      </c>
      <c r="B288" t="s">
        <v>142</v>
      </c>
      <c r="C288" t="s">
        <v>149</v>
      </c>
      <c r="D288" t="s">
        <v>143</v>
      </c>
      <c r="E288" s="99">
        <v>75</v>
      </c>
      <c r="F288" t="s">
        <v>73</v>
      </c>
      <c r="G288" s="101">
        <v>99</v>
      </c>
      <c r="H288" t="s">
        <v>146</v>
      </c>
      <c r="I288" s="102">
        <v>62</v>
      </c>
    </row>
    <row r="289" spans="1:9">
      <c r="A289" t="s">
        <v>188</v>
      </c>
      <c r="B289" t="s">
        <v>142</v>
      </c>
      <c r="C289" t="s">
        <v>149</v>
      </c>
      <c r="D289" t="s">
        <v>143</v>
      </c>
      <c r="E289" s="99">
        <v>78</v>
      </c>
      <c r="F289" t="s">
        <v>74</v>
      </c>
      <c r="G289" s="101">
        <v>99</v>
      </c>
      <c r="H289" t="s">
        <v>146</v>
      </c>
      <c r="I289" s="102" t="s">
        <v>150</v>
      </c>
    </row>
    <row r="290" spans="1:9">
      <c r="A290" t="s">
        <v>188</v>
      </c>
      <c r="B290" t="s">
        <v>142</v>
      </c>
      <c r="C290" t="s">
        <v>149</v>
      </c>
      <c r="D290" t="s">
        <v>143</v>
      </c>
      <c r="E290" s="99">
        <v>79</v>
      </c>
      <c r="F290" t="s">
        <v>75</v>
      </c>
      <c r="G290" s="101">
        <v>99</v>
      </c>
      <c r="H290" t="s">
        <v>146</v>
      </c>
      <c r="I290" s="102">
        <v>37</v>
      </c>
    </row>
    <row r="291" spans="1:9">
      <c r="A291" t="s">
        <v>188</v>
      </c>
      <c r="B291" t="s">
        <v>142</v>
      </c>
      <c r="C291" t="s">
        <v>149</v>
      </c>
      <c r="D291" t="s">
        <v>143</v>
      </c>
      <c r="E291" s="99">
        <v>81</v>
      </c>
      <c r="F291" t="s">
        <v>76</v>
      </c>
      <c r="G291" s="101">
        <v>99</v>
      </c>
      <c r="H291" t="s">
        <v>146</v>
      </c>
      <c r="I291" s="102" t="s">
        <v>150</v>
      </c>
    </row>
    <row r="292" spans="1:9">
      <c r="A292" t="s">
        <v>188</v>
      </c>
      <c r="B292" t="s">
        <v>142</v>
      </c>
      <c r="C292" t="s">
        <v>149</v>
      </c>
      <c r="D292" t="s">
        <v>143</v>
      </c>
      <c r="E292" s="99">
        <v>82</v>
      </c>
      <c r="F292" t="s">
        <v>77</v>
      </c>
      <c r="G292" s="101">
        <v>99</v>
      </c>
      <c r="H292" t="s">
        <v>146</v>
      </c>
      <c r="I292" s="102">
        <v>13</v>
      </c>
    </row>
    <row r="293" spans="1:9">
      <c r="A293" t="s">
        <v>188</v>
      </c>
      <c r="B293" t="s">
        <v>142</v>
      </c>
      <c r="C293" t="s">
        <v>149</v>
      </c>
      <c r="D293" t="s">
        <v>143</v>
      </c>
      <c r="E293" s="99">
        <v>83</v>
      </c>
      <c r="F293" t="s">
        <v>78</v>
      </c>
      <c r="G293" s="101">
        <v>99</v>
      </c>
      <c r="H293" t="s">
        <v>146</v>
      </c>
      <c r="I293" s="102">
        <v>24</v>
      </c>
    </row>
    <row r="294" spans="1:9">
      <c r="A294" t="s">
        <v>188</v>
      </c>
      <c r="B294" t="s">
        <v>142</v>
      </c>
      <c r="C294" t="s">
        <v>149</v>
      </c>
      <c r="D294" t="s">
        <v>143</v>
      </c>
      <c r="E294" s="99">
        <v>85</v>
      </c>
      <c r="F294" t="s">
        <v>80</v>
      </c>
      <c r="G294" s="101">
        <v>99</v>
      </c>
      <c r="H294" t="s">
        <v>146</v>
      </c>
      <c r="I294" s="102" t="s">
        <v>150</v>
      </c>
    </row>
    <row r="295" spans="1:9">
      <c r="A295" t="s">
        <v>188</v>
      </c>
      <c r="B295" t="s">
        <v>142</v>
      </c>
      <c r="C295" t="s">
        <v>149</v>
      </c>
      <c r="D295" t="s">
        <v>143</v>
      </c>
      <c r="E295" s="99">
        <v>91</v>
      </c>
      <c r="F295" t="s">
        <v>82</v>
      </c>
      <c r="G295" s="101">
        <v>99</v>
      </c>
      <c r="H295" t="s">
        <v>146</v>
      </c>
      <c r="I295" s="102">
        <v>410</v>
      </c>
    </row>
    <row r="296" spans="1:9">
      <c r="A296" t="s">
        <v>188</v>
      </c>
      <c r="B296" t="s">
        <v>142</v>
      </c>
      <c r="C296" t="s">
        <v>149</v>
      </c>
      <c r="D296" t="s">
        <v>143</v>
      </c>
      <c r="E296" s="99">
        <v>93</v>
      </c>
      <c r="F296" t="s">
        <v>84</v>
      </c>
      <c r="G296" s="101">
        <v>99</v>
      </c>
      <c r="H296" t="s">
        <v>146</v>
      </c>
      <c r="I296" s="102" t="s">
        <v>150</v>
      </c>
    </row>
    <row r="297" spans="1:9">
      <c r="A297" t="s">
        <v>188</v>
      </c>
      <c r="B297" t="s">
        <v>142</v>
      </c>
      <c r="C297" t="s">
        <v>149</v>
      </c>
      <c r="D297" t="s">
        <v>143</v>
      </c>
      <c r="E297" s="99">
        <v>5</v>
      </c>
      <c r="F297" t="s">
        <v>25</v>
      </c>
      <c r="G297" s="103" t="s">
        <v>179</v>
      </c>
      <c r="H297" t="s">
        <v>144</v>
      </c>
      <c r="I297" s="102">
        <v>291</v>
      </c>
    </row>
    <row r="298" spans="1:9">
      <c r="A298" t="s">
        <v>188</v>
      </c>
      <c r="B298" t="s">
        <v>142</v>
      </c>
      <c r="C298" t="s">
        <v>149</v>
      </c>
      <c r="D298" t="s">
        <v>143</v>
      </c>
      <c r="E298" s="99">
        <v>6</v>
      </c>
      <c r="F298" t="s">
        <v>26</v>
      </c>
      <c r="G298" s="103" t="s">
        <v>179</v>
      </c>
      <c r="H298" t="s">
        <v>144</v>
      </c>
      <c r="I298" s="102" t="s">
        <v>150</v>
      </c>
    </row>
    <row r="299" spans="1:9">
      <c r="A299" t="s">
        <v>188</v>
      </c>
      <c r="B299" t="s">
        <v>142</v>
      </c>
      <c r="C299" t="s">
        <v>149</v>
      </c>
      <c r="D299" t="s">
        <v>143</v>
      </c>
      <c r="E299" s="99">
        <v>8</v>
      </c>
      <c r="F299" t="s">
        <v>27</v>
      </c>
      <c r="G299" s="103" t="s">
        <v>179</v>
      </c>
      <c r="H299" t="s">
        <v>144</v>
      </c>
      <c r="I299" s="102">
        <v>263</v>
      </c>
    </row>
    <row r="300" spans="1:9">
      <c r="A300" t="s">
        <v>188</v>
      </c>
      <c r="B300" t="s">
        <v>142</v>
      </c>
      <c r="C300" t="s">
        <v>149</v>
      </c>
      <c r="D300" t="s">
        <v>143</v>
      </c>
      <c r="E300" s="99">
        <v>10</v>
      </c>
      <c r="F300" t="s">
        <v>28</v>
      </c>
      <c r="G300" s="103" t="s">
        <v>179</v>
      </c>
      <c r="H300" t="s">
        <v>144</v>
      </c>
      <c r="I300" s="102">
        <v>30</v>
      </c>
    </row>
    <row r="301" spans="1:9">
      <c r="A301" t="s">
        <v>188</v>
      </c>
      <c r="B301" t="s">
        <v>142</v>
      </c>
      <c r="C301" t="s">
        <v>149</v>
      </c>
      <c r="D301" t="s">
        <v>143</v>
      </c>
      <c r="E301" s="99">
        <v>19</v>
      </c>
      <c r="F301" t="s">
        <v>29</v>
      </c>
      <c r="G301" s="103" t="s">
        <v>179</v>
      </c>
      <c r="H301" t="s">
        <v>144</v>
      </c>
      <c r="I301" s="102">
        <v>81</v>
      </c>
    </row>
    <row r="302" spans="1:9">
      <c r="A302" t="s">
        <v>188</v>
      </c>
      <c r="B302" t="s">
        <v>142</v>
      </c>
      <c r="C302" t="s">
        <v>149</v>
      </c>
      <c r="D302" t="s">
        <v>143</v>
      </c>
      <c r="E302" s="99">
        <v>20</v>
      </c>
      <c r="F302" t="s">
        <v>30</v>
      </c>
      <c r="G302" s="103" t="s">
        <v>179</v>
      </c>
      <c r="H302" t="s">
        <v>144</v>
      </c>
      <c r="I302" s="102">
        <v>212</v>
      </c>
    </row>
    <row r="303" spans="1:9">
      <c r="A303" t="s">
        <v>188</v>
      </c>
      <c r="B303" t="s">
        <v>142</v>
      </c>
      <c r="C303" t="s">
        <v>149</v>
      </c>
      <c r="D303" t="s">
        <v>143</v>
      </c>
      <c r="E303" s="99">
        <v>22</v>
      </c>
      <c r="F303" t="s">
        <v>31</v>
      </c>
      <c r="G303" s="103" t="s">
        <v>179</v>
      </c>
      <c r="H303" t="s">
        <v>144</v>
      </c>
      <c r="I303" s="102">
        <v>532</v>
      </c>
    </row>
    <row r="304" spans="1:9">
      <c r="A304" t="s">
        <v>188</v>
      </c>
      <c r="B304" t="s">
        <v>142</v>
      </c>
      <c r="C304" t="s">
        <v>149</v>
      </c>
      <c r="D304" t="s">
        <v>143</v>
      </c>
      <c r="E304" s="99">
        <v>23</v>
      </c>
      <c r="F304" t="s">
        <v>32</v>
      </c>
      <c r="G304" s="103" t="s">
        <v>179</v>
      </c>
      <c r="H304" t="s">
        <v>144</v>
      </c>
      <c r="I304" s="102">
        <v>1626</v>
      </c>
    </row>
    <row r="305" spans="1:9">
      <c r="A305" t="s">
        <v>188</v>
      </c>
      <c r="B305" t="s">
        <v>142</v>
      </c>
      <c r="C305" t="s">
        <v>149</v>
      </c>
      <c r="D305" t="s">
        <v>143</v>
      </c>
      <c r="E305" s="99">
        <v>27</v>
      </c>
      <c r="F305" t="s">
        <v>33</v>
      </c>
      <c r="G305" s="103" t="s">
        <v>179</v>
      </c>
      <c r="H305" t="s">
        <v>144</v>
      </c>
      <c r="I305" s="102">
        <v>270</v>
      </c>
    </row>
    <row r="306" spans="1:9">
      <c r="A306" t="s">
        <v>188</v>
      </c>
      <c r="B306" t="s">
        <v>142</v>
      </c>
      <c r="C306" t="s">
        <v>149</v>
      </c>
      <c r="D306" t="s">
        <v>143</v>
      </c>
      <c r="E306" s="99">
        <v>28</v>
      </c>
      <c r="F306" t="s">
        <v>34</v>
      </c>
      <c r="G306" s="103" t="s">
        <v>179</v>
      </c>
      <c r="H306" t="s">
        <v>144</v>
      </c>
      <c r="I306" s="102">
        <v>171</v>
      </c>
    </row>
    <row r="307" spans="1:9">
      <c r="A307" t="s">
        <v>188</v>
      </c>
      <c r="B307" t="s">
        <v>142</v>
      </c>
      <c r="C307" t="s">
        <v>149</v>
      </c>
      <c r="D307" t="s">
        <v>143</v>
      </c>
      <c r="E307" s="99">
        <v>33</v>
      </c>
      <c r="F307" t="s">
        <v>35</v>
      </c>
      <c r="G307" s="103" t="s">
        <v>179</v>
      </c>
      <c r="H307" t="s">
        <v>144</v>
      </c>
      <c r="I307" s="102">
        <v>1049</v>
      </c>
    </row>
    <row r="308" spans="1:9">
      <c r="A308" t="s">
        <v>188</v>
      </c>
      <c r="B308" t="s">
        <v>142</v>
      </c>
      <c r="C308" t="s">
        <v>149</v>
      </c>
      <c r="D308" t="s">
        <v>143</v>
      </c>
      <c r="E308" s="99">
        <v>34</v>
      </c>
      <c r="F308" t="s">
        <v>36</v>
      </c>
      <c r="G308" s="103" t="s">
        <v>179</v>
      </c>
      <c r="H308" t="s">
        <v>144</v>
      </c>
      <c r="I308" s="102">
        <v>1303</v>
      </c>
    </row>
    <row r="309" spans="1:9">
      <c r="A309" t="s">
        <v>188</v>
      </c>
      <c r="B309" t="s">
        <v>142</v>
      </c>
      <c r="C309" t="s">
        <v>149</v>
      </c>
      <c r="D309" t="s">
        <v>143</v>
      </c>
      <c r="E309" s="99">
        <v>35</v>
      </c>
      <c r="F309" t="s">
        <v>37</v>
      </c>
      <c r="G309" s="103" t="s">
        <v>179</v>
      </c>
      <c r="H309" t="s">
        <v>144</v>
      </c>
      <c r="I309" s="102">
        <v>1947</v>
      </c>
    </row>
    <row r="310" spans="1:9">
      <c r="A310" t="s">
        <v>188</v>
      </c>
      <c r="B310" t="s">
        <v>142</v>
      </c>
      <c r="C310" t="s">
        <v>149</v>
      </c>
      <c r="D310" t="s">
        <v>143</v>
      </c>
      <c r="E310" s="99">
        <v>36</v>
      </c>
      <c r="F310" t="s">
        <v>38</v>
      </c>
      <c r="G310" s="103" t="s">
        <v>179</v>
      </c>
      <c r="H310" t="s">
        <v>144</v>
      </c>
      <c r="I310" s="102">
        <v>5542</v>
      </c>
    </row>
    <row r="311" spans="1:9">
      <c r="A311" t="s">
        <v>188</v>
      </c>
      <c r="B311" t="s">
        <v>142</v>
      </c>
      <c r="C311" t="s">
        <v>149</v>
      </c>
      <c r="D311" t="s">
        <v>143</v>
      </c>
      <c r="E311" s="99">
        <v>37</v>
      </c>
      <c r="F311" t="s">
        <v>39</v>
      </c>
      <c r="G311" s="103" t="s">
        <v>179</v>
      </c>
      <c r="H311" t="s">
        <v>144</v>
      </c>
      <c r="I311" s="102">
        <v>1059</v>
      </c>
    </row>
    <row r="312" spans="1:9">
      <c r="A312" t="s">
        <v>188</v>
      </c>
      <c r="B312" t="s">
        <v>142</v>
      </c>
      <c r="C312" t="s">
        <v>149</v>
      </c>
      <c r="D312" t="s">
        <v>143</v>
      </c>
      <c r="E312" s="99">
        <v>38</v>
      </c>
      <c r="F312" t="s">
        <v>40</v>
      </c>
      <c r="G312" s="103" t="s">
        <v>179</v>
      </c>
      <c r="H312" t="s">
        <v>144</v>
      </c>
      <c r="I312" s="102">
        <v>1246</v>
      </c>
    </row>
    <row r="313" spans="1:9">
      <c r="A313" t="s">
        <v>188</v>
      </c>
      <c r="B313" t="s">
        <v>142</v>
      </c>
      <c r="C313" t="s">
        <v>149</v>
      </c>
      <c r="D313" t="s">
        <v>143</v>
      </c>
      <c r="E313" s="99">
        <v>39</v>
      </c>
      <c r="F313" t="s">
        <v>41</v>
      </c>
      <c r="G313" s="103" t="s">
        <v>179</v>
      </c>
      <c r="H313" t="s">
        <v>144</v>
      </c>
      <c r="I313" s="102">
        <v>3235</v>
      </c>
    </row>
    <row r="314" spans="1:9">
      <c r="A314" t="s">
        <v>188</v>
      </c>
      <c r="B314" t="s">
        <v>142</v>
      </c>
      <c r="C314" t="s">
        <v>149</v>
      </c>
      <c r="D314" t="s">
        <v>143</v>
      </c>
      <c r="E314" s="99">
        <v>40</v>
      </c>
      <c r="F314" t="s">
        <v>42</v>
      </c>
      <c r="G314" s="103" t="s">
        <v>179</v>
      </c>
      <c r="H314" t="s">
        <v>144</v>
      </c>
      <c r="I314" s="102">
        <v>602</v>
      </c>
    </row>
    <row r="315" spans="1:9">
      <c r="A315" t="s">
        <v>188</v>
      </c>
      <c r="B315" t="s">
        <v>142</v>
      </c>
      <c r="C315" t="s">
        <v>149</v>
      </c>
      <c r="D315" t="s">
        <v>143</v>
      </c>
      <c r="E315" s="99">
        <v>41</v>
      </c>
      <c r="F315" t="s">
        <v>43</v>
      </c>
      <c r="G315" s="103" t="s">
        <v>179</v>
      </c>
      <c r="H315" t="s">
        <v>144</v>
      </c>
      <c r="I315" s="102">
        <v>1744</v>
      </c>
    </row>
    <row r="316" spans="1:9">
      <c r="A316" t="s">
        <v>188</v>
      </c>
      <c r="B316" t="s">
        <v>142</v>
      </c>
      <c r="C316" t="s">
        <v>149</v>
      </c>
      <c r="D316" t="s">
        <v>143</v>
      </c>
      <c r="E316" s="99">
        <v>42</v>
      </c>
      <c r="F316" t="s">
        <v>44</v>
      </c>
      <c r="G316" s="103" t="s">
        <v>179</v>
      </c>
      <c r="H316" t="s">
        <v>144</v>
      </c>
      <c r="I316" s="102">
        <v>1084</v>
      </c>
    </row>
    <row r="317" spans="1:9">
      <c r="A317" t="s">
        <v>188</v>
      </c>
      <c r="B317" t="s">
        <v>142</v>
      </c>
      <c r="C317" t="s">
        <v>149</v>
      </c>
      <c r="D317" t="s">
        <v>143</v>
      </c>
      <c r="E317" s="99">
        <v>43</v>
      </c>
      <c r="F317" t="s">
        <v>45</v>
      </c>
      <c r="G317" s="103" t="s">
        <v>179</v>
      </c>
      <c r="H317" t="s">
        <v>144</v>
      </c>
      <c r="I317" s="102">
        <v>1928</v>
      </c>
    </row>
    <row r="318" spans="1:9">
      <c r="A318" t="s">
        <v>188</v>
      </c>
      <c r="B318" t="s">
        <v>142</v>
      </c>
      <c r="C318" t="s">
        <v>149</v>
      </c>
      <c r="D318" t="s">
        <v>143</v>
      </c>
      <c r="E318" s="99">
        <v>44</v>
      </c>
      <c r="F318" t="s">
        <v>46</v>
      </c>
      <c r="G318" s="103" t="s">
        <v>179</v>
      </c>
      <c r="H318" t="s">
        <v>144</v>
      </c>
      <c r="I318" s="102">
        <v>1055</v>
      </c>
    </row>
    <row r="319" spans="1:9">
      <c r="A319" t="s">
        <v>188</v>
      </c>
      <c r="B319" t="s">
        <v>142</v>
      </c>
      <c r="C319" t="s">
        <v>149</v>
      </c>
      <c r="D319" t="s">
        <v>143</v>
      </c>
      <c r="E319" s="99">
        <v>45</v>
      </c>
      <c r="F319" t="s">
        <v>47</v>
      </c>
      <c r="G319" s="103" t="s">
        <v>179</v>
      </c>
      <c r="H319" t="s">
        <v>144</v>
      </c>
      <c r="I319" s="102">
        <v>432</v>
      </c>
    </row>
    <row r="320" spans="1:9">
      <c r="A320" t="s">
        <v>188</v>
      </c>
      <c r="B320" t="s">
        <v>142</v>
      </c>
      <c r="C320" t="s">
        <v>149</v>
      </c>
      <c r="D320" t="s">
        <v>143</v>
      </c>
      <c r="E320" s="99">
        <v>46</v>
      </c>
      <c r="F320" t="s">
        <v>48</v>
      </c>
      <c r="G320" s="103" t="s">
        <v>179</v>
      </c>
      <c r="H320" t="s">
        <v>144</v>
      </c>
      <c r="I320" s="102">
        <v>232</v>
      </c>
    </row>
    <row r="321" spans="1:9">
      <c r="A321" t="s">
        <v>188</v>
      </c>
      <c r="B321" t="s">
        <v>142</v>
      </c>
      <c r="C321" t="s">
        <v>149</v>
      </c>
      <c r="D321" t="s">
        <v>143</v>
      </c>
      <c r="E321" s="99">
        <v>47</v>
      </c>
      <c r="F321" t="s">
        <v>189</v>
      </c>
      <c r="G321" s="103" t="s">
        <v>179</v>
      </c>
      <c r="H321" t="s">
        <v>144</v>
      </c>
      <c r="I321" s="102">
        <v>180</v>
      </c>
    </row>
    <row r="322" spans="1:9">
      <c r="A322" t="s">
        <v>188</v>
      </c>
      <c r="B322" t="s">
        <v>142</v>
      </c>
      <c r="C322" t="s">
        <v>149</v>
      </c>
      <c r="D322" t="s">
        <v>143</v>
      </c>
      <c r="E322" s="99">
        <v>48</v>
      </c>
      <c r="F322" t="s">
        <v>202</v>
      </c>
      <c r="G322" s="103" t="s">
        <v>179</v>
      </c>
      <c r="H322" t="s">
        <v>144</v>
      </c>
      <c r="I322" s="102">
        <v>331</v>
      </c>
    </row>
    <row r="323" spans="1:9">
      <c r="A323" t="s">
        <v>188</v>
      </c>
      <c r="B323" t="s">
        <v>142</v>
      </c>
      <c r="C323" t="s">
        <v>149</v>
      </c>
      <c r="D323" t="s">
        <v>143</v>
      </c>
      <c r="E323" s="99">
        <v>49</v>
      </c>
      <c r="F323" t="s">
        <v>51</v>
      </c>
      <c r="G323" s="103" t="s">
        <v>179</v>
      </c>
      <c r="H323" t="s">
        <v>144</v>
      </c>
      <c r="I323" s="102" t="s">
        <v>150</v>
      </c>
    </row>
    <row r="324" spans="1:9">
      <c r="A324" t="s">
        <v>188</v>
      </c>
      <c r="B324" t="s">
        <v>142</v>
      </c>
      <c r="C324" t="s">
        <v>149</v>
      </c>
      <c r="D324" t="s">
        <v>143</v>
      </c>
      <c r="E324" s="99">
        <v>50</v>
      </c>
      <c r="F324" t="s">
        <v>52</v>
      </c>
      <c r="G324" s="103" t="s">
        <v>179</v>
      </c>
      <c r="H324" t="s">
        <v>144</v>
      </c>
      <c r="I324" s="102" t="s">
        <v>150</v>
      </c>
    </row>
    <row r="325" spans="1:9">
      <c r="A325" t="s">
        <v>188</v>
      </c>
      <c r="B325" t="s">
        <v>142</v>
      </c>
      <c r="C325" t="s">
        <v>149</v>
      </c>
      <c r="D325" t="s">
        <v>143</v>
      </c>
      <c r="E325" s="99">
        <v>51</v>
      </c>
      <c r="F325" t="s">
        <v>53</v>
      </c>
      <c r="G325" s="103" t="s">
        <v>179</v>
      </c>
      <c r="H325" t="s">
        <v>144</v>
      </c>
      <c r="I325" s="102">
        <v>83</v>
      </c>
    </row>
    <row r="326" spans="1:9">
      <c r="A326" t="s">
        <v>188</v>
      </c>
      <c r="B326" t="s">
        <v>142</v>
      </c>
      <c r="C326" t="s">
        <v>149</v>
      </c>
      <c r="D326" t="s">
        <v>143</v>
      </c>
      <c r="E326" s="99">
        <v>52</v>
      </c>
      <c r="F326" t="s">
        <v>54</v>
      </c>
      <c r="G326" s="103" t="s">
        <v>179</v>
      </c>
      <c r="H326" t="s">
        <v>144</v>
      </c>
      <c r="I326" s="102">
        <v>119</v>
      </c>
    </row>
    <row r="327" spans="1:9">
      <c r="A327" t="s">
        <v>188</v>
      </c>
      <c r="B327" t="s">
        <v>142</v>
      </c>
      <c r="C327" t="s">
        <v>149</v>
      </c>
      <c r="D327" t="s">
        <v>143</v>
      </c>
      <c r="E327" s="99">
        <v>53</v>
      </c>
      <c r="F327" t="s">
        <v>55</v>
      </c>
      <c r="G327" s="103" t="s">
        <v>179</v>
      </c>
      <c r="H327" t="s">
        <v>144</v>
      </c>
      <c r="I327" s="102">
        <v>110</v>
      </c>
    </row>
    <row r="328" spans="1:9">
      <c r="A328" t="s">
        <v>188</v>
      </c>
      <c r="B328" t="s">
        <v>142</v>
      </c>
      <c r="C328" t="s">
        <v>149</v>
      </c>
      <c r="D328" t="s">
        <v>143</v>
      </c>
      <c r="E328" s="99">
        <v>54</v>
      </c>
      <c r="F328" t="s">
        <v>56</v>
      </c>
      <c r="G328" s="103" t="s">
        <v>179</v>
      </c>
      <c r="H328" t="s">
        <v>144</v>
      </c>
      <c r="I328" s="102">
        <v>90</v>
      </c>
    </row>
    <row r="329" spans="1:9">
      <c r="A329" t="s">
        <v>188</v>
      </c>
      <c r="B329" t="s">
        <v>142</v>
      </c>
      <c r="C329" t="s">
        <v>149</v>
      </c>
      <c r="D329" t="s">
        <v>143</v>
      </c>
      <c r="E329" s="99">
        <v>57</v>
      </c>
      <c r="F329" t="s">
        <v>57</v>
      </c>
      <c r="G329" s="103" t="s">
        <v>179</v>
      </c>
      <c r="H329" t="s">
        <v>144</v>
      </c>
      <c r="I329" s="102">
        <v>772</v>
      </c>
    </row>
    <row r="330" spans="1:9">
      <c r="A330" t="s">
        <v>188</v>
      </c>
      <c r="B330" t="s">
        <v>142</v>
      </c>
      <c r="C330" t="s">
        <v>149</v>
      </c>
      <c r="D330" t="s">
        <v>143</v>
      </c>
      <c r="E330" s="99">
        <v>58</v>
      </c>
      <c r="F330" t="s">
        <v>58</v>
      </c>
      <c r="G330" s="103" t="s">
        <v>179</v>
      </c>
      <c r="H330" t="s">
        <v>144</v>
      </c>
      <c r="I330" s="102">
        <v>121</v>
      </c>
    </row>
    <row r="331" spans="1:9">
      <c r="A331" t="s">
        <v>188</v>
      </c>
      <c r="B331" t="s">
        <v>142</v>
      </c>
      <c r="C331" t="s">
        <v>149</v>
      </c>
      <c r="D331" t="s">
        <v>143</v>
      </c>
      <c r="E331" s="99">
        <v>59</v>
      </c>
      <c r="F331" t="s">
        <v>59</v>
      </c>
      <c r="G331" s="103" t="s">
        <v>179</v>
      </c>
      <c r="H331" t="s">
        <v>144</v>
      </c>
      <c r="I331" s="102">
        <v>194</v>
      </c>
    </row>
    <row r="332" spans="1:9">
      <c r="A332" t="s">
        <v>188</v>
      </c>
      <c r="B332" t="s">
        <v>142</v>
      </c>
      <c r="C332" t="s">
        <v>149</v>
      </c>
      <c r="D332" t="s">
        <v>143</v>
      </c>
      <c r="E332" s="99">
        <v>60</v>
      </c>
      <c r="F332" t="s">
        <v>60</v>
      </c>
      <c r="G332" s="103" t="s">
        <v>179</v>
      </c>
      <c r="H332" t="s">
        <v>144</v>
      </c>
      <c r="I332" s="102">
        <v>428</v>
      </c>
    </row>
    <row r="333" spans="1:9">
      <c r="A333" t="s">
        <v>188</v>
      </c>
      <c r="B333" t="s">
        <v>142</v>
      </c>
      <c r="C333" t="s">
        <v>149</v>
      </c>
      <c r="D333" t="s">
        <v>143</v>
      </c>
      <c r="E333" s="99">
        <v>61</v>
      </c>
      <c r="F333" t="s">
        <v>61</v>
      </c>
      <c r="G333" s="103" t="s">
        <v>179</v>
      </c>
      <c r="H333" t="s">
        <v>144</v>
      </c>
      <c r="I333" s="102">
        <v>1190</v>
      </c>
    </row>
    <row r="334" spans="1:9">
      <c r="A334" t="s">
        <v>188</v>
      </c>
      <c r="B334" t="s">
        <v>142</v>
      </c>
      <c r="C334" t="s">
        <v>149</v>
      </c>
      <c r="D334" t="s">
        <v>143</v>
      </c>
      <c r="E334" s="99">
        <v>62</v>
      </c>
      <c r="F334" t="s">
        <v>62</v>
      </c>
      <c r="G334" s="103" t="s">
        <v>179</v>
      </c>
      <c r="H334" t="s">
        <v>144</v>
      </c>
      <c r="I334" s="102">
        <v>1010</v>
      </c>
    </row>
    <row r="335" spans="1:9">
      <c r="A335" t="s">
        <v>188</v>
      </c>
      <c r="B335" t="s">
        <v>142</v>
      </c>
      <c r="C335" t="s">
        <v>149</v>
      </c>
      <c r="D335" t="s">
        <v>143</v>
      </c>
      <c r="E335" s="99">
        <v>63</v>
      </c>
      <c r="F335" t="s">
        <v>63</v>
      </c>
      <c r="G335" s="103" t="s">
        <v>179</v>
      </c>
      <c r="H335" t="s">
        <v>144</v>
      </c>
      <c r="I335" s="102">
        <v>404</v>
      </c>
    </row>
    <row r="336" spans="1:9">
      <c r="A336" t="s">
        <v>188</v>
      </c>
      <c r="B336" t="s">
        <v>142</v>
      </c>
      <c r="C336" t="s">
        <v>149</v>
      </c>
      <c r="D336" t="s">
        <v>143</v>
      </c>
      <c r="E336" s="99">
        <v>64</v>
      </c>
      <c r="F336" t="s">
        <v>64</v>
      </c>
      <c r="G336" s="103" t="s">
        <v>179</v>
      </c>
      <c r="H336" t="s">
        <v>144</v>
      </c>
      <c r="I336" s="102">
        <v>91</v>
      </c>
    </row>
    <row r="337" spans="1:9">
      <c r="A337" t="s">
        <v>188</v>
      </c>
      <c r="B337" t="s">
        <v>142</v>
      </c>
      <c r="C337" t="s">
        <v>149</v>
      </c>
      <c r="D337" t="s">
        <v>143</v>
      </c>
      <c r="E337" s="99">
        <v>67</v>
      </c>
      <c r="F337" t="s">
        <v>65</v>
      </c>
      <c r="G337" s="103" t="s">
        <v>179</v>
      </c>
      <c r="H337" t="s">
        <v>144</v>
      </c>
      <c r="I337" s="102">
        <v>362</v>
      </c>
    </row>
    <row r="338" spans="1:9">
      <c r="A338" t="s">
        <v>188</v>
      </c>
      <c r="B338" t="s">
        <v>142</v>
      </c>
      <c r="C338" t="s">
        <v>149</v>
      </c>
      <c r="D338" t="s">
        <v>143</v>
      </c>
      <c r="E338" s="99">
        <v>68</v>
      </c>
      <c r="F338" t="s">
        <v>66</v>
      </c>
      <c r="G338" s="103" t="s">
        <v>179</v>
      </c>
      <c r="H338" t="s">
        <v>144</v>
      </c>
      <c r="I338" s="102">
        <v>911</v>
      </c>
    </row>
    <row r="339" spans="1:9">
      <c r="A339" t="s">
        <v>188</v>
      </c>
      <c r="B339" t="s">
        <v>142</v>
      </c>
      <c r="C339" t="s">
        <v>149</v>
      </c>
      <c r="D339" t="s">
        <v>143</v>
      </c>
      <c r="E339" s="99">
        <v>69</v>
      </c>
      <c r="F339" t="s">
        <v>67</v>
      </c>
      <c r="G339" s="103" t="s">
        <v>179</v>
      </c>
      <c r="H339" t="s">
        <v>144</v>
      </c>
      <c r="I339" s="102">
        <v>229</v>
      </c>
    </row>
    <row r="340" spans="1:9">
      <c r="A340" t="s">
        <v>188</v>
      </c>
      <c r="B340" t="s">
        <v>142</v>
      </c>
      <c r="C340" t="s">
        <v>149</v>
      </c>
      <c r="D340" t="s">
        <v>143</v>
      </c>
      <c r="E340" s="99">
        <v>70</v>
      </c>
      <c r="F340" t="s">
        <v>151</v>
      </c>
      <c r="G340" s="103" t="s">
        <v>179</v>
      </c>
      <c r="H340" t="s">
        <v>144</v>
      </c>
      <c r="I340" s="102">
        <v>214</v>
      </c>
    </row>
    <row r="341" spans="1:9">
      <c r="A341" t="s">
        <v>188</v>
      </c>
      <c r="B341" t="s">
        <v>142</v>
      </c>
      <c r="C341" t="s">
        <v>149</v>
      </c>
      <c r="D341" t="s">
        <v>143</v>
      </c>
      <c r="E341" s="99">
        <v>71</v>
      </c>
      <c r="F341" t="s">
        <v>69</v>
      </c>
      <c r="G341" s="103" t="s">
        <v>179</v>
      </c>
      <c r="H341" t="s">
        <v>144</v>
      </c>
      <c r="I341" s="102">
        <v>612</v>
      </c>
    </row>
    <row r="342" spans="1:9">
      <c r="A342" t="s">
        <v>188</v>
      </c>
      <c r="B342" t="s">
        <v>142</v>
      </c>
      <c r="C342" t="s">
        <v>149</v>
      </c>
      <c r="D342" t="s">
        <v>143</v>
      </c>
      <c r="E342" s="99">
        <v>72</v>
      </c>
      <c r="F342" t="s">
        <v>70</v>
      </c>
      <c r="G342" s="103" t="s">
        <v>179</v>
      </c>
      <c r="H342" t="s">
        <v>144</v>
      </c>
      <c r="I342" s="102">
        <v>341</v>
      </c>
    </row>
    <row r="343" spans="1:9">
      <c r="A343" t="s">
        <v>188</v>
      </c>
      <c r="B343" t="s">
        <v>142</v>
      </c>
      <c r="C343" t="s">
        <v>149</v>
      </c>
      <c r="D343" t="s">
        <v>143</v>
      </c>
      <c r="E343" s="99">
        <v>73</v>
      </c>
      <c r="F343" t="s">
        <v>190</v>
      </c>
      <c r="G343" s="103" t="s">
        <v>179</v>
      </c>
      <c r="H343" t="s">
        <v>144</v>
      </c>
      <c r="I343" s="102">
        <v>1050</v>
      </c>
    </row>
    <row r="344" spans="1:9">
      <c r="A344" t="s">
        <v>188</v>
      </c>
      <c r="B344" t="s">
        <v>142</v>
      </c>
      <c r="C344" t="s">
        <v>149</v>
      </c>
      <c r="D344" t="s">
        <v>143</v>
      </c>
      <c r="E344" s="99">
        <v>74</v>
      </c>
      <c r="F344" t="s">
        <v>72</v>
      </c>
      <c r="G344" s="103" t="s">
        <v>179</v>
      </c>
      <c r="H344" t="s">
        <v>144</v>
      </c>
      <c r="I344" s="102">
        <v>73</v>
      </c>
    </row>
    <row r="345" spans="1:9">
      <c r="A345" t="s">
        <v>188</v>
      </c>
      <c r="B345" t="s">
        <v>142</v>
      </c>
      <c r="C345" t="s">
        <v>149</v>
      </c>
      <c r="D345" t="s">
        <v>143</v>
      </c>
      <c r="E345" s="99">
        <v>75</v>
      </c>
      <c r="F345" t="s">
        <v>73</v>
      </c>
      <c r="G345" s="103" t="s">
        <v>179</v>
      </c>
      <c r="H345" t="s">
        <v>144</v>
      </c>
      <c r="I345" s="102">
        <v>474</v>
      </c>
    </row>
    <row r="346" spans="1:9">
      <c r="A346" t="s">
        <v>188</v>
      </c>
      <c r="B346" t="s">
        <v>142</v>
      </c>
      <c r="C346" t="s">
        <v>149</v>
      </c>
      <c r="D346" t="s">
        <v>143</v>
      </c>
      <c r="E346" s="99">
        <v>78</v>
      </c>
      <c r="F346" t="s">
        <v>74</v>
      </c>
      <c r="G346" s="103" t="s">
        <v>179</v>
      </c>
      <c r="H346" t="s">
        <v>144</v>
      </c>
      <c r="I346" s="102">
        <v>138</v>
      </c>
    </row>
    <row r="347" spans="1:9">
      <c r="A347" t="s">
        <v>188</v>
      </c>
      <c r="B347" t="s">
        <v>142</v>
      </c>
      <c r="C347" t="s">
        <v>149</v>
      </c>
      <c r="D347" t="s">
        <v>143</v>
      </c>
      <c r="E347" s="99">
        <v>79</v>
      </c>
      <c r="F347" t="s">
        <v>75</v>
      </c>
      <c r="G347" s="103" t="s">
        <v>179</v>
      </c>
      <c r="H347" t="s">
        <v>144</v>
      </c>
      <c r="I347" s="102">
        <v>448</v>
      </c>
    </row>
    <row r="348" spans="1:9">
      <c r="A348" t="s">
        <v>188</v>
      </c>
      <c r="B348" t="s">
        <v>142</v>
      </c>
      <c r="C348" t="s">
        <v>149</v>
      </c>
      <c r="D348" t="s">
        <v>143</v>
      </c>
      <c r="E348" s="99">
        <v>81</v>
      </c>
      <c r="F348" t="s">
        <v>76</v>
      </c>
      <c r="G348" s="103" t="s">
        <v>179</v>
      </c>
      <c r="H348" t="s">
        <v>144</v>
      </c>
      <c r="I348" s="102">
        <v>28</v>
      </c>
    </row>
    <row r="349" spans="1:9">
      <c r="A349" t="s">
        <v>188</v>
      </c>
      <c r="B349" t="s">
        <v>142</v>
      </c>
      <c r="C349" t="s">
        <v>149</v>
      </c>
      <c r="D349" t="s">
        <v>143</v>
      </c>
      <c r="E349" s="99">
        <v>82</v>
      </c>
      <c r="F349" t="s">
        <v>77</v>
      </c>
      <c r="G349" s="103" t="s">
        <v>179</v>
      </c>
      <c r="H349" t="s">
        <v>144</v>
      </c>
      <c r="I349" s="102">
        <v>294</v>
      </c>
    </row>
    <row r="350" spans="1:9">
      <c r="A350" t="s">
        <v>188</v>
      </c>
      <c r="B350" t="s">
        <v>142</v>
      </c>
      <c r="C350" t="s">
        <v>149</v>
      </c>
      <c r="D350" t="s">
        <v>143</v>
      </c>
      <c r="E350" s="99">
        <v>83</v>
      </c>
      <c r="F350" t="s">
        <v>78</v>
      </c>
      <c r="G350" s="103" t="s">
        <v>179</v>
      </c>
      <c r="H350" t="s">
        <v>144</v>
      </c>
      <c r="I350" s="102">
        <v>393</v>
      </c>
    </row>
    <row r="351" spans="1:9">
      <c r="A351" t="s">
        <v>188</v>
      </c>
      <c r="B351" t="s">
        <v>142</v>
      </c>
      <c r="C351" t="s">
        <v>149</v>
      </c>
      <c r="D351" t="s">
        <v>143</v>
      </c>
      <c r="E351" s="99">
        <v>84</v>
      </c>
      <c r="F351" t="s">
        <v>79</v>
      </c>
      <c r="G351" s="103" t="s">
        <v>179</v>
      </c>
      <c r="H351" t="s">
        <v>144</v>
      </c>
      <c r="I351" s="102">
        <v>21</v>
      </c>
    </row>
    <row r="352" spans="1:9">
      <c r="A352" t="s">
        <v>188</v>
      </c>
      <c r="B352" t="s">
        <v>142</v>
      </c>
      <c r="C352" t="s">
        <v>149</v>
      </c>
      <c r="D352" t="s">
        <v>143</v>
      </c>
      <c r="E352" s="99">
        <v>85</v>
      </c>
      <c r="F352" t="s">
        <v>80</v>
      </c>
      <c r="G352" s="103" t="s">
        <v>179</v>
      </c>
      <c r="H352" t="s">
        <v>144</v>
      </c>
      <c r="I352" s="102" t="s">
        <v>150</v>
      </c>
    </row>
    <row r="353" spans="1:9">
      <c r="A353" t="s">
        <v>188</v>
      </c>
      <c r="B353" t="s">
        <v>142</v>
      </c>
      <c r="C353" t="s">
        <v>149</v>
      </c>
      <c r="D353" t="s">
        <v>143</v>
      </c>
      <c r="E353" s="99">
        <v>87</v>
      </c>
      <c r="F353" t="s">
        <v>81</v>
      </c>
      <c r="G353" s="103" t="s">
        <v>179</v>
      </c>
      <c r="H353" t="s">
        <v>144</v>
      </c>
      <c r="I353" s="102" t="s">
        <v>150</v>
      </c>
    </row>
    <row r="354" spans="1:9">
      <c r="A354" t="s">
        <v>188</v>
      </c>
      <c r="B354" t="s">
        <v>142</v>
      </c>
      <c r="C354" t="s">
        <v>149</v>
      </c>
      <c r="D354" t="s">
        <v>143</v>
      </c>
      <c r="E354" s="99">
        <v>91</v>
      </c>
      <c r="F354" t="s">
        <v>82</v>
      </c>
      <c r="G354" s="103" t="s">
        <v>179</v>
      </c>
      <c r="H354" t="s">
        <v>144</v>
      </c>
      <c r="I354" s="102">
        <v>147</v>
      </c>
    </row>
    <row r="355" spans="1:9">
      <c r="A355" t="s">
        <v>188</v>
      </c>
      <c r="B355" t="s">
        <v>142</v>
      </c>
      <c r="C355" t="s">
        <v>149</v>
      </c>
      <c r="D355" t="s">
        <v>143</v>
      </c>
      <c r="E355" s="99">
        <v>92</v>
      </c>
      <c r="F355" t="s">
        <v>83</v>
      </c>
      <c r="G355" s="103" t="s">
        <v>179</v>
      </c>
      <c r="H355" t="s">
        <v>144</v>
      </c>
      <c r="I355" s="102">
        <v>17</v>
      </c>
    </row>
    <row r="356" spans="1:9">
      <c r="A356" t="s">
        <v>188</v>
      </c>
      <c r="B356" t="s">
        <v>142</v>
      </c>
      <c r="C356" t="s">
        <v>149</v>
      </c>
      <c r="D356" t="s">
        <v>143</v>
      </c>
      <c r="E356" s="99">
        <v>93</v>
      </c>
      <c r="F356" t="s">
        <v>84</v>
      </c>
      <c r="G356" s="103" t="s">
        <v>179</v>
      </c>
      <c r="H356" t="s">
        <v>144</v>
      </c>
      <c r="I356" s="102">
        <v>483</v>
      </c>
    </row>
    <row r="357" spans="1:9">
      <c r="A357" t="s">
        <v>188</v>
      </c>
      <c r="B357" t="s">
        <v>142</v>
      </c>
      <c r="C357" t="s">
        <v>149</v>
      </c>
      <c r="D357" t="s">
        <v>143</v>
      </c>
      <c r="E357" s="99">
        <v>5</v>
      </c>
      <c r="F357" t="s">
        <v>25</v>
      </c>
      <c r="G357" s="103" t="s">
        <v>180</v>
      </c>
      <c r="H357" t="s">
        <v>144</v>
      </c>
      <c r="I357" s="102">
        <v>333</v>
      </c>
    </row>
    <row r="358" spans="1:9">
      <c r="A358" t="s">
        <v>188</v>
      </c>
      <c r="B358" t="s">
        <v>142</v>
      </c>
      <c r="C358" t="s">
        <v>149</v>
      </c>
      <c r="D358" t="s">
        <v>143</v>
      </c>
      <c r="E358" s="99">
        <v>6</v>
      </c>
      <c r="F358" t="s">
        <v>26</v>
      </c>
      <c r="G358" s="103" t="s">
        <v>180</v>
      </c>
      <c r="H358" t="s">
        <v>144</v>
      </c>
      <c r="I358" s="102">
        <v>255</v>
      </c>
    </row>
    <row r="359" spans="1:9">
      <c r="A359" t="s">
        <v>188</v>
      </c>
      <c r="B359" t="s">
        <v>142</v>
      </c>
      <c r="C359" t="s">
        <v>149</v>
      </c>
      <c r="D359" t="s">
        <v>143</v>
      </c>
      <c r="E359" s="99">
        <v>8</v>
      </c>
      <c r="F359" t="s">
        <v>27</v>
      </c>
      <c r="G359" s="103" t="s">
        <v>180</v>
      </c>
      <c r="H359" t="s">
        <v>144</v>
      </c>
      <c r="I359" s="102">
        <v>277</v>
      </c>
    </row>
    <row r="360" spans="1:9">
      <c r="A360" t="s">
        <v>188</v>
      </c>
      <c r="B360" t="s">
        <v>142</v>
      </c>
      <c r="C360" t="s">
        <v>149</v>
      </c>
      <c r="D360" t="s">
        <v>143</v>
      </c>
      <c r="E360" s="99">
        <v>10</v>
      </c>
      <c r="F360" t="s">
        <v>28</v>
      </c>
      <c r="G360" s="103" t="s">
        <v>180</v>
      </c>
      <c r="H360" t="s">
        <v>144</v>
      </c>
      <c r="I360" s="102" t="s">
        <v>150</v>
      </c>
    </row>
    <row r="361" spans="1:9">
      <c r="A361" t="s">
        <v>188</v>
      </c>
      <c r="B361" t="s">
        <v>142</v>
      </c>
      <c r="C361" t="s">
        <v>149</v>
      </c>
      <c r="D361" t="s">
        <v>143</v>
      </c>
      <c r="E361" s="99">
        <v>19</v>
      </c>
      <c r="F361" t="s">
        <v>29</v>
      </c>
      <c r="G361" s="103" t="s">
        <v>180</v>
      </c>
      <c r="H361" t="s">
        <v>144</v>
      </c>
      <c r="I361" s="102">
        <v>80</v>
      </c>
    </row>
    <row r="362" spans="1:9">
      <c r="A362" t="s">
        <v>188</v>
      </c>
      <c r="B362" t="s">
        <v>142</v>
      </c>
      <c r="C362" t="s">
        <v>149</v>
      </c>
      <c r="D362" t="s">
        <v>143</v>
      </c>
      <c r="E362" s="99">
        <v>20</v>
      </c>
      <c r="F362" t="s">
        <v>30</v>
      </c>
      <c r="G362" s="103" t="s">
        <v>180</v>
      </c>
      <c r="H362" t="s">
        <v>144</v>
      </c>
      <c r="I362" s="102">
        <v>257</v>
      </c>
    </row>
    <row r="363" spans="1:9">
      <c r="A363" t="s">
        <v>188</v>
      </c>
      <c r="B363" t="s">
        <v>142</v>
      </c>
      <c r="C363" t="s">
        <v>149</v>
      </c>
      <c r="D363" t="s">
        <v>143</v>
      </c>
      <c r="E363" s="99">
        <v>22</v>
      </c>
      <c r="F363" t="s">
        <v>31</v>
      </c>
      <c r="G363" s="103" t="s">
        <v>180</v>
      </c>
      <c r="H363" t="s">
        <v>144</v>
      </c>
      <c r="I363" s="102">
        <v>576</v>
      </c>
    </row>
    <row r="364" spans="1:9">
      <c r="A364" t="s">
        <v>188</v>
      </c>
      <c r="B364" t="s">
        <v>142</v>
      </c>
      <c r="C364" t="s">
        <v>149</v>
      </c>
      <c r="D364" t="s">
        <v>143</v>
      </c>
      <c r="E364" s="99">
        <v>23</v>
      </c>
      <c r="F364" t="s">
        <v>32</v>
      </c>
      <c r="G364" s="103" t="s">
        <v>180</v>
      </c>
      <c r="H364" t="s">
        <v>144</v>
      </c>
      <c r="I364" s="102">
        <v>1634</v>
      </c>
    </row>
    <row r="365" spans="1:9">
      <c r="A365" t="s">
        <v>188</v>
      </c>
      <c r="B365" t="s">
        <v>142</v>
      </c>
      <c r="C365" t="s">
        <v>149</v>
      </c>
      <c r="D365" t="s">
        <v>143</v>
      </c>
      <c r="E365" s="99">
        <v>27</v>
      </c>
      <c r="F365" t="s">
        <v>33</v>
      </c>
      <c r="G365" s="103" t="s">
        <v>180</v>
      </c>
      <c r="H365" t="s">
        <v>144</v>
      </c>
      <c r="I365" s="102">
        <v>279</v>
      </c>
    </row>
    <row r="366" spans="1:9">
      <c r="A366" t="s">
        <v>188</v>
      </c>
      <c r="B366" t="s">
        <v>142</v>
      </c>
      <c r="C366" t="s">
        <v>149</v>
      </c>
      <c r="D366" t="s">
        <v>143</v>
      </c>
      <c r="E366" s="99">
        <v>28</v>
      </c>
      <c r="F366" t="s">
        <v>34</v>
      </c>
      <c r="G366" s="103" t="s">
        <v>180</v>
      </c>
      <c r="H366" t="s">
        <v>144</v>
      </c>
      <c r="I366" s="102">
        <v>181</v>
      </c>
    </row>
    <row r="367" spans="1:9">
      <c r="A367" t="s">
        <v>188</v>
      </c>
      <c r="B367" t="s">
        <v>142</v>
      </c>
      <c r="C367" t="s">
        <v>149</v>
      </c>
      <c r="D367" t="s">
        <v>143</v>
      </c>
      <c r="E367" s="99">
        <v>33</v>
      </c>
      <c r="F367" t="s">
        <v>35</v>
      </c>
      <c r="G367" s="103" t="s">
        <v>180</v>
      </c>
      <c r="H367" t="s">
        <v>144</v>
      </c>
      <c r="I367" s="102">
        <v>1084</v>
      </c>
    </row>
    <row r="368" spans="1:9">
      <c r="A368" t="s">
        <v>188</v>
      </c>
      <c r="B368" t="s">
        <v>142</v>
      </c>
      <c r="C368" t="s">
        <v>149</v>
      </c>
      <c r="D368" t="s">
        <v>143</v>
      </c>
      <c r="E368" s="99">
        <v>34</v>
      </c>
      <c r="F368" t="s">
        <v>36</v>
      </c>
      <c r="G368" s="103" t="s">
        <v>180</v>
      </c>
      <c r="H368" t="s">
        <v>144</v>
      </c>
      <c r="I368" s="102">
        <v>1346</v>
      </c>
    </row>
    <row r="369" spans="1:9">
      <c r="A369" t="s">
        <v>188</v>
      </c>
      <c r="B369" t="s">
        <v>142</v>
      </c>
      <c r="C369" t="s">
        <v>149</v>
      </c>
      <c r="D369" t="s">
        <v>143</v>
      </c>
      <c r="E369" s="99">
        <v>35</v>
      </c>
      <c r="F369" t="s">
        <v>37</v>
      </c>
      <c r="G369" s="103" t="s">
        <v>180</v>
      </c>
      <c r="H369" t="s">
        <v>144</v>
      </c>
      <c r="I369" s="102">
        <v>1948</v>
      </c>
    </row>
    <row r="370" spans="1:9">
      <c r="A370" t="s">
        <v>188</v>
      </c>
      <c r="B370" t="s">
        <v>142</v>
      </c>
      <c r="C370" t="s">
        <v>149</v>
      </c>
      <c r="D370" t="s">
        <v>143</v>
      </c>
      <c r="E370" s="99">
        <v>36</v>
      </c>
      <c r="F370" t="s">
        <v>38</v>
      </c>
      <c r="G370" s="103" t="s">
        <v>180</v>
      </c>
      <c r="H370" t="s">
        <v>144</v>
      </c>
      <c r="I370" s="102">
        <v>5583</v>
      </c>
    </row>
    <row r="371" spans="1:9">
      <c r="A371" t="s">
        <v>188</v>
      </c>
      <c r="B371" t="s">
        <v>142</v>
      </c>
      <c r="C371" t="s">
        <v>149</v>
      </c>
      <c r="D371" t="s">
        <v>143</v>
      </c>
      <c r="E371" s="99">
        <v>37</v>
      </c>
      <c r="F371" t="s">
        <v>39</v>
      </c>
      <c r="G371" s="103" t="s">
        <v>180</v>
      </c>
      <c r="H371" t="s">
        <v>144</v>
      </c>
      <c r="I371" s="102">
        <v>1035</v>
      </c>
    </row>
    <row r="372" spans="1:9">
      <c r="A372" t="s">
        <v>188</v>
      </c>
      <c r="B372" t="s">
        <v>142</v>
      </c>
      <c r="C372" t="s">
        <v>149</v>
      </c>
      <c r="D372" t="s">
        <v>143</v>
      </c>
      <c r="E372" s="99">
        <v>38</v>
      </c>
      <c r="F372" t="s">
        <v>40</v>
      </c>
      <c r="G372" s="103" t="s">
        <v>180</v>
      </c>
      <c r="H372" t="s">
        <v>144</v>
      </c>
      <c r="I372" s="102">
        <v>1413</v>
      </c>
    </row>
    <row r="373" spans="1:9">
      <c r="A373" t="s">
        <v>188</v>
      </c>
      <c r="B373" t="s">
        <v>142</v>
      </c>
      <c r="C373" t="s">
        <v>149</v>
      </c>
      <c r="D373" t="s">
        <v>143</v>
      </c>
      <c r="E373" s="99">
        <v>39</v>
      </c>
      <c r="F373" t="s">
        <v>41</v>
      </c>
      <c r="G373" s="103" t="s">
        <v>180</v>
      </c>
      <c r="H373" t="s">
        <v>144</v>
      </c>
      <c r="I373" s="102">
        <v>3337</v>
      </c>
    </row>
    <row r="374" spans="1:9">
      <c r="A374" t="s">
        <v>188</v>
      </c>
      <c r="B374" t="s">
        <v>142</v>
      </c>
      <c r="C374" t="s">
        <v>149</v>
      </c>
      <c r="D374" t="s">
        <v>143</v>
      </c>
      <c r="E374" s="99">
        <v>40</v>
      </c>
      <c r="F374" t="s">
        <v>42</v>
      </c>
      <c r="G374" s="103" t="s">
        <v>180</v>
      </c>
      <c r="H374" t="s">
        <v>144</v>
      </c>
      <c r="I374" s="102">
        <v>595</v>
      </c>
    </row>
    <row r="375" spans="1:9">
      <c r="A375" t="s">
        <v>188</v>
      </c>
      <c r="B375" t="s">
        <v>142</v>
      </c>
      <c r="C375" t="s">
        <v>149</v>
      </c>
      <c r="D375" t="s">
        <v>143</v>
      </c>
      <c r="E375" s="99">
        <v>41</v>
      </c>
      <c r="F375" t="s">
        <v>43</v>
      </c>
      <c r="G375" s="103" t="s">
        <v>180</v>
      </c>
      <c r="H375" t="s">
        <v>144</v>
      </c>
      <c r="I375" s="102">
        <v>1859</v>
      </c>
    </row>
    <row r="376" spans="1:9">
      <c r="A376" t="s">
        <v>188</v>
      </c>
      <c r="B376" t="s">
        <v>142</v>
      </c>
      <c r="C376" t="s">
        <v>149</v>
      </c>
      <c r="D376" t="s">
        <v>143</v>
      </c>
      <c r="E376" s="99">
        <v>42</v>
      </c>
      <c r="F376" t="s">
        <v>44</v>
      </c>
      <c r="G376" s="103" t="s">
        <v>180</v>
      </c>
      <c r="H376" t="s">
        <v>144</v>
      </c>
      <c r="I376" s="102">
        <v>1126</v>
      </c>
    </row>
    <row r="377" spans="1:9">
      <c r="A377" t="s">
        <v>188</v>
      </c>
      <c r="B377" t="s">
        <v>142</v>
      </c>
      <c r="C377" t="s">
        <v>149</v>
      </c>
      <c r="D377" t="s">
        <v>143</v>
      </c>
      <c r="E377" s="99">
        <v>43</v>
      </c>
      <c r="F377" t="s">
        <v>45</v>
      </c>
      <c r="G377" s="103" t="s">
        <v>180</v>
      </c>
      <c r="H377" t="s">
        <v>144</v>
      </c>
      <c r="I377" s="102">
        <v>2073</v>
      </c>
    </row>
    <row r="378" spans="1:9">
      <c r="A378" t="s">
        <v>188</v>
      </c>
      <c r="B378" t="s">
        <v>142</v>
      </c>
      <c r="C378" t="s">
        <v>149</v>
      </c>
      <c r="D378" t="s">
        <v>143</v>
      </c>
      <c r="E378" s="99">
        <v>44</v>
      </c>
      <c r="F378" t="s">
        <v>46</v>
      </c>
      <c r="G378" s="103" t="s">
        <v>180</v>
      </c>
      <c r="H378" t="s">
        <v>144</v>
      </c>
      <c r="I378" s="102">
        <v>1152</v>
      </c>
    </row>
    <row r="379" spans="1:9">
      <c r="A379" t="s">
        <v>188</v>
      </c>
      <c r="B379" t="s">
        <v>142</v>
      </c>
      <c r="C379" t="s">
        <v>149</v>
      </c>
      <c r="D379" t="s">
        <v>143</v>
      </c>
      <c r="E379" s="99">
        <v>45</v>
      </c>
      <c r="F379" t="s">
        <v>47</v>
      </c>
      <c r="G379" s="103" t="s">
        <v>180</v>
      </c>
      <c r="H379" t="s">
        <v>144</v>
      </c>
      <c r="I379" s="102">
        <v>478</v>
      </c>
    </row>
    <row r="380" spans="1:9">
      <c r="A380" t="s">
        <v>188</v>
      </c>
      <c r="B380" t="s">
        <v>142</v>
      </c>
      <c r="C380" t="s">
        <v>149</v>
      </c>
      <c r="D380" t="s">
        <v>143</v>
      </c>
      <c r="E380" s="99">
        <v>46</v>
      </c>
      <c r="F380" t="s">
        <v>48</v>
      </c>
      <c r="G380" s="103" t="s">
        <v>180</v>
      </c>
      <c r="H380" t="s">
        <v>144</v>
      </c>
      <c r="I380" s="102">
        <v>255</v>
      </c>
    </row>
    <row r="381" spans="1:9">
      <c r="A381" t="s">
        <v>188</v>
      </c>
      <c r="B381" t="s">
        <v>142</v>
      </c>
      <c r="C381" t="s">
        <v>149</v>
      </c>
      <c r="D381" t="s">
        <v>143</v>
      </c>
      <c r="E381" s="99">
        <v>47</v>
      </c>
      <c r="F381" t="s">
        <v>189</v>
      </c>
      <c r="G381" s="103" t="s">
        <v>180</v>
      </c>
      <c r="H381" t="s">
        <v>144</v>
      </c>
      <c r="I381" s="102">
        <v>209</v>
      </c>
    </row>
    <row r="382" spans="1:9">
      <c r="A382" t="s">
        <v>188</v>
      </c>
      <c r="B382" t="s">
        <v>142</v>
      </c>
      <c r="C382" t="s">
        <v>149</v>
      </c>
      <c r="D382" t="s">
        <v>143</v>
      </c>
      <c r="E382" s="99">
        <v>48</v>
      </c>
      <c r="F382" t="s">
        <v>202</v>
      </c>
      <c r="G382" s="103" t="s">
        <v>180</v>
      </c>
      <c r="H382" t="s">
        <v>144</v>
      </c>
      <c r="I382" s="102">
        <v>360</v>
      </c>
    </row>
    <row r="383" spans="1:9">
      <c r="A383" t="s">
        <v>188</v>
      </c>
      <c r="B383" t="s">
        <v>142</v>
      </c>
      <c r="C383" t="s">
        <v>149</v>
      </c>
      <c r="D383" t="s">
        <v>143</v>
      </c>
      <c r="E383" s="99">
        <v>49</v>
      </c>
      <c r="F383" t="s">
        <v>51</v>
      </c>
      <c r="G383" s="103" t="s">
        <v>180</v>
      </c>
      <c r="H383" t="s">
        <v>144</v>
      </c>
      <c r="I383" s="102">
        <v>12</v>
      </c>
    </row>
    <row r="384" spans="1:9">
      <c r="A384" t="s">
        <v>188</v>
      </c>
      <c r="B384" t="s">
        <v>142</v>
      </c>
      <c r="C384" t="s">
        <v>149</v>
      </c>
      <c r="D384" t="s">
        <v>143</v>
      </c>
      <c r="E384" s="99">
        <v>50</v>
      </c>
      <c r="F384" t="s">
        <v>52</v>
      </c>
      <c r="G384" s="103" t="s">
        <v>180</v>
      </c>
      <c r="H384" t="s">
        <v>144</v>
      </c>
      <c r="I384" s="102">
        <v>27</v>
      </c>
    </row>
    <row r="385" spans="1:9">
      <c r="A385" t="s">
        <v>188</v>
      </c>
      <c r="B385" t="s">
        <v>142</v>
      </c>
      <c r="C385" t="s">
        <v>149</v>
      </c>
      <c r="D385" t="s">
        <v>143</v>
      </c>
      <c r="E385" s="99">
        <v>51</v>
      </c>
      <c r="F385" t="s">
        <v>53</v>
      </c>
      <c r="G385" s="103" t="s">
        <v>180</v>
      </c>
      <c r="H385" t="s">
        <v>144</v>
      </c>
      <c r="I385" s="102">
        <v>87</v>
      </c>
    </row>
    <row r="386" spans="1:9">
      <c r="A386" t="s">
        <v>188</v>
      </c>
      <c r="B386" t="s">
        <v>142</v>
      </c>
      <c r="C386" t="s">
        <v>149</v>
      </c>
      <c r="D386" t="s">
        <v>143</v>
      </c>
      <c r="E386" s="99">
        <v>52</v>
      </c>
      <c r="F386" t="s">
        <v>54</v>
      </c>
      <c r="G386" s="103" t="s">
        <v>180</v>
      </c>
      <c r="H386" t="s">
        <v>144</v>
      </c>
      <c r="I386" s="102">
        <v>116</v>
      </c>
    </row>
    <row r="387" spans="1:9">
      <c r="A387" t="s">
        <v>188</v>
      </c>
      <c r="B387" t="s">
        <v>142</v>
      </c>
      <c r="C387" t="s">
        <v>149</v>
      </c>
      <c r="D387" t="s">
        <v>143</v>
      </c>
      <c r="E387" s="99">
        <v>53</v>
      </c>
      <c r="F387" t="s">
        <v>55</v>
      </c>
      <c r="G387" s="103" t="s">
        <v>180</v>
      </c>
      <c r="H387" t="s">
        <v>144</v>
      </c>
      <c r="I387" s="102">
        <v>131</v>
      </c>
    </row>
    <row r="388" spans="1:9">
      <c r="A388" t="s">
        <v>188</v>
      </c>
      <c r="B388" t="s">
        <v>142</v>
      </c>
      <c r="C388" t="s">
        <v>149</v>
      </c>
      <c r="D388" t="s">
        <v>143</v>
      </c>
      <c r="E388" s="99">
        <v>54</v>
      </c>
      <c r="F388" t="s">
        <v>56</v>
      </c>
      <c r="G388" s="103" t="s">
        <v>180</v>
      </c>
      <c r="H388" t="s">
        <v>144</v>
      </c>
      <c r="I388" s="102">
        <v>100</v>
      </c>
    </row>
    <row r="389" spans="1:9">
      <c r="A389" t="s">
        <v>188</v>
      </c>
      <c r="B389" t="s">
        <v>142</v>
      </c>
      <c r="C389" t="s">
        <v>149</v>
      </c>
      <c r="D389" t="s">
        <v>143</v>
      </c>
      <c r="E389" s="99">
        <v>57</v>
      </c>
      <c r="F389" t="s">
        <v>57</v>
      </c>
      <c r="G389" s="103" t="s">
        <v>180</v>
      </c>
      <c r="H389" t="s">
        <v>144</v>
      </c>
      <c r="I389" s="102">
        <v>821</v>
      </c>
    </row>
    <row r="390" spans="1:9">
      <c r="A390" t="s">
        <v>188</v>
      </c>
      <c r="B390" t="s">
        <v>142</v>
      </c>
      <c r="C390" t="s">
        <v>149</v>
      </c>
      <c r="D390" t="s">
        <v>143</v>
      </c>
      <c r="E390" s="99">
        <v>58</v>
      </c>
      <c r="F390" t="s">
        <v>58</v>
      </c>
      <c r="G390" s="103" t="s">
        <v>180</v>
      </c>
      <c r="H390" t="s">
        <v>144</v>
      </c>
      <c r="I390" s="102">
        <v>102</v>
      </c>
    </row>
    <row r="391" spans="1:9">
      <c r="A391" t="s">
        <v>188</v>
      </c>
      <c r="B391" t="s">
        <v>142</v>
      </c>
      <c r="C391" t="s">
        <v>149</v>
      </c>
      <c r="D391" t="s">
        <v>143</v>
      </c>
      <c r="E391" s="99">
        <v>59</v>
      </c>
      <c r="F391" t="s">
        <v>59</v>
      </c>
      <c r="G391" s="103" t="s">
        <v>180</v>
      </c>
      <c r="H391" t="s">
        <v>144</v>
      </c>
      <c r="I391" s="102">
        <v>197</v>
      </c>
    </row>
    <row r="392" spans="1:9">
      <c r="A392" t="s">
        <v>188</v>
      </c>
      <c r="B392" t="s">
        <v>142</v>
      </c>
      <c r="C392" t="s">
        <v>149</v>
      </c>
      <c r="D392" t="s">
        <v>143</v>
      </c>
      <c r="E392" s="99">
        <v>60</v>
      </c>
      <c r="F392" t="s">
        <v>60</v>
      </c>
      <c r="G392" s="103" t="s">
        <v>180</v>
      </c>
      <c r="H392" t="s">
        <v>144</v>
      </c>
      <c r="I392" s="102">
        <v>432</v>
      </c>
    </row>
    <row r="393" spans="1:9">
      <c r="A393" t="s">
        <v>188</v>
      </c>
      <c r="B393" t="s">
        <v>142</v>
      </c>
      <c r="C393" t="s">
        <v>149</v>
      </c>
      <c r="D393" t="s">
        <v>143</v>
      </c>
      <c r="E393" s="99">
        <v>61</v>
      </c>
      <c r="F393" t="s">
        <v>61</v>
      </c>
      <c r="G393" s="103" t="s">
        <v>180</v>
      </c>
      <c r="H393" t="s">
        <v>144</v>
      </c>
      <c r="I393" s="102">
        <v>1270</v>
      </c>
    </row>
    <row r="394" spans="1:9">
      <c r="A394" t="s">
        <v>188</v>
      </c>
      <c r="B394" t="s">
        <v>142</v>
      </c>
      <c r="C394" t="s">
        <v>149</v>
      </c>
      <c r="D394" t="s">
        <v>143</v>
      </c>
      <c r="E394" s="99">
        <v>62</v>
      </c>
      <c r="F394" t="s">
        <v>62</v>
      </c>
      <c r="G394" s="103" t="s">
        <v>180</v>
      </c>
      <c r="H394" t="s">
        <v>144</v>
      </c>
      <c r="I394" s="102">
        <v>994</v>
      </c>
    </row>
    <row r="395" spans="1:9">
      <c r="A395" t="s">
        <v>188</v>
      </c>
      <c r="B395" t="s">
        <v>142</v>
      </c>
      <c r="C395" t="s">
        <v>149</v>
      </c>
      <c r="D395" t="s">
        <v>143</v>
      </c>
      <c r="E395" s="99">
        <v>63</v>
      </c>
      <c r="F395" t="s">
        <v>63</v>
      </c>
      <c r="G395" s="103" t="s">
        <v>180</v>
      </c>
      <c r="H395" t="s">
        <v>144</v>
      </c>
      <c r="I395" s="102">
        <v>423</v>
      </c>
    </row>
    <row r="396" spans="1:9">
      <c r="A396" t="s">
        <v>188</v>
      </c>
      <c r="B396" t="s">
        <v>142</v>
      </c>
      <c r="C396" t="s">
        <v>149</v>
      </c>
      <c r="D396" t="s">
        <v>143</v>
      </c>
      <c r="E396" s="99">
        <v>64</v>
      </c>
      <c r="F396" t="s">
        <v>64</v>
      </c>
      <c r="G396" s="103" t="s">
        <v>180</v>
      </c>
      <c r="H396" t="s">
        <v>144</v>
      </c>
      <c r="I396" s="102" t="s">
        <v>150</v>
      </c>
    </row>
    <row r="397" spans="1:9">
      <c r="A397" t="s">
        <v>188</v>
      </c>
      <c r="B397" t="s">
        <v>142</v>
      </c>
      <c r="C397" t="s">
        <v>149</v>
      </c>
      <c r="D397" t="s">
        <v>143</v>
      </c>
      <c r="E397" s="99">
        <v>67</v>
      </c>
      <c r="F397" t="s">
        <v>65</v>
      </c>
      <c r="G397" s="103" t="s">
        <v>180</v>
      </c>
      <c r="H397" t="s">
        <v>144</v>
      </c>
      <c r="I397" s="102">
        <v>369</v>
      </c>
    </row>
    <row r="398" spans="1:9">
      <c r="A398" t="s">
        <v>188</v>
      </c>
      <c r="B398" t="s">
        <v>142</v>
      </c>
      <c r="C398" t="s">
        <v>149</v>
      </c>
      <c r="D398" t="s">
        <v>143</v>
      </c>
      <c r="E398" s="99">
        <v>68</v>
      </c>
      <c r="F398" t="s">
        <v>66</v>
      </c>
      <c r="G398" s="103" t="s">
        <v>180</v>
      </c>
      <c r="H398" t="s">
        <v>144</v>
      </c>
      <c r="I398" s="102">
        <v>931</v>
      </c>
    </row>
    <row r="399" spans="1:9">
      <c r="A399" t="s">
        <v>188</v>
      </c>
      <c r="B399" t="s">
        <v>142</v>
      </c>
      <c r="C399" t="s">
        <v>149</v>
      </c>
      <c r="D399" t="s">
        <v>143</v>
      </c>
      <c r="E399" s="99">
        <v>69</v>
      </c>
      <c r="F399" t="s">
        <v>67</v>
      </c>
      <c r="G399" s="103" t="s">
        <v>180</v>
      </c>
      <c r="H399" t="s">
        <v>144</v>
      </c>
      <c r="I399" s="102">
        <v>244</v>
      </c>
    </row>
    <row r="400" spans="1:9">
      <c r="A400" t="s">
        <v>188</v>
      </c>
      <c r="B400" t="s">
        <v>142</v>
      </c>
      <c r="C400" t="s">
        <v>149</v>
      </c>
      <c r="D400" t="s">
        <v>143</v>
      </c>
      <c r="E400" s="99">
        <v>70</v>
      </c>
      <c r="F400" t="s">
        <v>151</v>
      </c>
      <c r="G400" s="103" t="s">
        <v>180</v>
      </c>
      <c r="H400" t="s">
        <v>144</v>
      </c>
      <c r="I400" s="102">
        <v>199</v>
      </c>
    </row>
    <row r="401" spans="1:9">
      <c r="A401" t="s">
        <v>188</v>
      </c>
      <c r="B401" t="s">
        <v>142</v>
      </c>
      <c r="C401" t="s">
        <v>149</v>
      </c>
      <c r="D401" t="s">
        <v>143</v>
      </c>
      <c r="E401" s="99">
        <v>71</v>
      </c>
      <c r="F401" t="s">
        <v>69</v>
      </c>
      <c r="G401" s="103" t="s">
        <v>180</v>
      </c>
      <c r="H401" t="s">
        <v>144</v>
      </c>
      <c r="I401" s="102">
        <v>653</v>
      </c>
    </row>
    <row r="402" spans="1:9">
      <c r="A402" t="s">
        <v>188</v>
      </c>
      <c r="B402" t="s">
        <v>142</v>
      </c>
      <c r="C402" t="s">
        <v>149</v>
      </c>
      <c r="D402" t="s">
        <v>143</v>
      </c>
      <c r="E402" s="99">
        <v>72</v>
      </c>
      <c r="F402" t="s">
        <v>70</v>
      </c>
      <c r="G402" s="103" t="s">
        <v>180</v>
      </c>
      <c r="H402" t="s">
        <v>144</v>
      </c>
      <c r="I402" s="102">
        <v>352</v>
      </c>
    </row>
    <row r="403" spans="1:9">
      <c r="A403" t="s">
        <v>188</v>
      </c>
      <c r="B403" t="s">
        <v>142</v>
      </c>
      <c r="C403" t="s">
        <v>149</v>
      </c>
      <c r="D403" t="s">
        <v>143</v>
      </c>
      <c r="E403" s="99">
        <v>73</v>
      </c>
      <c r="F403" t="s">
        <v>190</v>
      </c>
      <c r="G403" s="103" t="s">
        <v>180</v>
      </c>
      <c r="H403" t="s">
        <v>144</v>
      </c>
      <c r="I403" s="102">
        <v>1042</v>
      </c>
    </row>
    <row r="404" spans="1:9">
      <c r="A404" t="s">
        <v>188</v>
      </c>
      <c r="B404" t="s">
        <v>142</v>
      </c>
      <c r="C404" t="s">
        <v>149</v>
      </c>
      <c r="D404" t="s">
        <v>143</v>
      </c>
      <c r="E404" s="99">
        <v>74</v>
      </c>
      <c r="F404" t="s">
        <v>72</v>
      </c>
      <c r="G404" s="103" t="s">
        <v>180</v>
      </c>
      <c r="H404" t="s">
        <v>144</v>
      </c>
      <c r="I404" s="102">
        <v>76</v>
      </c>
    </row>
    <row r="405" spans="1:9">
      <c r="A405" t="s">
        <v>188</v>
      </c>
      <c r="B405" t="s">
        <v>142</v>
      </c>
      <c r="C405" t="s">
        <v>149</v>
      </c>
      <c r="D405" t="s">
        <v>143</v>
      </c>
      <c r="E405" s="99">
        <v>75</v>
      </c>
      <c r="F405" t="s">
        <v>73</v>
      </c>
      <c r="G405" s="103" t="s">
        <v>180</v>
      </c>
      <c r="H405" t="s">
        <v>144</v>
      </c>
      <c r="I405" s="102">
        <v>474</v>
      </c>
    </row>
    <row r="406" spans="1:9">
      <c r="A406" t="s">
        <v>188</v>
      </c>
      <c r="B406" t="s">
        <v>142</v>
      </c>
      <c r="C406" t="s">
        <v>149</v>
      </c>
      <c r="D406" t="s">
        <v>143</v>
      </c>
      <c r="E406" s="99">
        <v>78</v>
      </c>
      <c r="F406" t="s">
        <v>74</v>
      </c>
      <c r="G406" s="103" t="s">
        <v>180</v>
      </c>
      <c r="H406" t="s">
        <v>144</v>
      </c>
      <c r="I406" s="102">
        <v>137</v>
      </c>
    </row>
    <row r="407" spans="1:9">
      <c r="A407" t="s">
        <v>188</v>
      </c>
      <c r="B407" t="s">
        <v>142</v>
      </c>
      <c r="C407" t="s">
        <v>149</v>
      </c>
      <c r="D407" t="s">
        <v>143</v>
      </c>
      <c r="E407" s="99">
        <v>79</v>
      </c>
      <c r="F407" t="s">
        <v>75</v>
      </c>
      <c r="G407" s="103" t="s">
        <v>180</v>
      </c>
      <c r="H407" t="s">
        <v>144</v>
      </c>
      <c r="I407" s="102">
        <v>480</v>
      </c>
    </row>
    <row r="408" spans="1:9">
      <c r="A408" t="s">
        <v>188</v>
      </c>
      <c r="B408" t="s">
        <v>142</v>
      </c>
      <c r="C408" t="s">
        <v>149</v>
      </c>
      <c r="D408" t="s">
        <v>143</v>
      </c>
      <c r="E408" s="99">
        <v>81</v>
      </c>
      <c r="F408" t="s">
        <v>76</v>
      </c>
      <c r="G408" s="103" t="s">
        <v>180</v>
      </c>
      <c r="H408" t="s">
        <v>144</v>
      </c>
      <c r="I408" s="102">
        <v>30</v>
      </c>
    </row>
    <row r="409" spans="1:9">
      <c r="A409" t="s">
        <v>188</v>
      </c>
      <c r="B409" t="s">
        <v>142</v>
      </c>
      <c r="C409" t="s">
        <v>149</v>
      </c>
      <c r="D409" t="s">
        <v>143</v>
      </c>
      <c r="E409" s="99">
        <v>82</v>
      </c>
      <c r="F409" t="s">
        <v>77</v>
      </c>
      <c r="G409" s="103" t="s">
        <v>180</v>
      </c>
      <c r="H409" t="s">
        <v>144</v>
      </c>
      <c r="I409" s="102">
        <v>282</v>
      </c>
    </row>
    <row r="410" spans="1:9">
      <c r="A410" t="s">
        <v>188</v>
      </c>
      <c r="B410" t="s">
        <v>142</v>
      </c>
      <c r="C410" t="s">
        <v>149</v>
      </c>
      <c r="D410" t="s">
        <v>143</v>
      </c>
      <c r="E410" s="99">
        <v>83</v>
      </c>
      <c r="F410" t="s">
        <v>78</v>
      </c>
      <c r="G410" s="103" t="s">
        <v>180</v>
      </c>
      <c r="H410" t="s">
        <v>144</v>
      </c>
      <c r="I410" s="102">
        <v>427</v>
      </c>
    </row>
    <row r="411" spans="1:9">
      <c r="A411" t="s">
        <v>188</v>
      </c>
      <c r="B411" t="s">
        <v>142</v>
      </c>
      <c r="C411" t="s">
        <v>149</v>
      </c>
      <c r="D411" t="s">
        <v>143</v>
      </c>
      <c r="E411" s="99">
        <v>84</v>
      </c>
      <c r="F411" t="s">
        <v>79</v>
      </c>
      <c r="G411" s="103" t="s">
        <v>180</v>
      </c>
      <c r="H411" t="s">
        <v>144</v>
      </c>
      <c r="I411" s="102">
        <v>24</v>
      </c>
    </row>
    <row r="412" spans="1:9">
      <c r="A412" t="s">
        <v>188</v>
      </c>
      <c r="B412" t="s">
        <v>142</v>
      </c>
      <c r="C412" t="s">
        <v>149</v>
      </c>
      <c r="D412" t="s">
        <v>143</v>
      </c>
      <c r="E412" s="99">
        <v>85</v>
      </c>
      <c r="F412" t="s">
        <v>80</v>
      </c>
      <c r="G412" s="103" t="s">
        <v>180</v>
      </c>
      <c r="H412" t="s">
        <v>144</v>
      </c>
      <c r="I412" s="102">
        <v>55</v>
      </c>
    </row>
    <row r="413" spans="1:9">
      <c r="A413" t="s">
        <v>188</v>
      </c>
      <c r="B413" t="s">
        <v>142</v>
      </c>
      <c r="C413" t="s">
        <v>149</v>
      </c>
      <c r="D413" t="s">
        <v>143</v>
      </c>
      <c r="E413" s="99">
        <v>87</v>
      </c>
      <c r="F413" t="s">
        <v>81</v>
      </c>
      <c r="G413" s="103" t="s">
        <v>180</v>
      </c>
      <c r="H413" t="s">
        <v>144</v>
      </c>
      <c r="I413" s="102">
        <v>25</v>
      </c>
    </row>
    <row r="414" spans="1:9">
      <c r="A414" t="s">
        <v>188</v>
      </c>
      <c r="B414" t="s">
        <v>142</v>
      </c>
      <c r="C414" t="s">
        <v>149</v>
      </c>
      <c r="D414" t="s">
        <v>143</v>
      </c>
      <c r="E414" s="99">
        <v>91</v>
      </c>
      <c r="F414" t="s">
        <v>82</v>
      </c>
      <c r="G414" s="103" t="s">
        <v>180</v>
      </c>
      <c r="H414" t="s">
        <v>144</v>
      </c>
      <c r="I414" s="102">
        <v>173</v>
      </c>
    </row>
    <row r="415" spans="1:9">
      <c r="A415" t="s">
        <v>188</v>
      </c>
      <c r="B415" t="s">
        <v>142</v>
      </c>
      <c r="C415" t="s">
        <v>149</v>
      </c>
      <c r="D415" t="s">
        <v>143</v>
      </c>
      <c r="E415" s="99">
        <v>92</v>
      </c>
      <c r="F415" t="s">
        <v>83</v>
      </c>
      <c r="G415" s="103" t="s">
        <v>180</v>
      </c>
      <c r="H415" t="s">
        <v>144</v>
      </c>
      <c r="I415" s="102" t="s">
        <v>150</v>
      </c>
    </row>
    <row r="416" spans="1:9">
      <c r="A416" t="s">
        <v>188</v>
      </c>
      <c r="B416" t="s">
        <v>142</v>
      </c>
      <c r="C416" t="s">
        <v>149</v>
      </c>
      <c r="D416" t="s">
        <v>143</v>
      </c>
      <c r="E416" s="99">
        <v>93</v>
      </c>
      <c r="F416" t="s">
        <v>84</v>
      </c>
      <c r="G416" s="103" t="s">
        <v>180</v>
      </c>
      <c r="H416" t="s">
        <v>144</v>
      </c>
      <c r="I416" s="102">
        <v>502</v>
      </c>
    </row>
    <row r="417" spans="1:9">
      <c r="A417" t="s">
        <v>188</v>
      </c>
      <c r="B417" t="s">
        <v>142</v>
      </c>
      <c r="C417" t="s">
        <v>149</v>
      </c>
      <c r="D417" t="s">
        <v>143</v>
      </c>
      <c r="E417" s="99">
        <v>5</v>
      </c>
      <c r="F417" t="s">
        <v>25</v>
      </c>
      <c r="G417" s="103" t="s">
        <v>181</v>
      </c>
      <c r="H417" t="s">
        <v>144</v>
      </c>
      <c r="I417" s="102">
        <v>365</v>
      </c>
    </row>
    <row r="418" spans="1:9">
      <c r="A418" t="s">
        <v>188</v>
      </c>
      <c r="B418" t="s">
        <v>142</v>
      </c>
      <c r="C418" t="s">
        <v>149</v>
      </c>
      <c r="D418" t="s">
        <v>143</v>
      </c>
      <c r="E418" s="99">
        <v>6</v>
      </c>
      <c r="F418" t="s">
        <v>26</v>
      </c>
      <c r="G418" s="103" t="s">
        <v>181</v>
      </c>
      <c r="H418" t="s">
        <v>144</v>
      </c>
      <c r="I418" s="102">
        <v>239</v>
      </c>
    </row>
    <row r="419" spans="1:9">
      <c r="A419" t="s">
        <v>188</v>
      </c>
      <c r="B419" t="s">
        <v>142</v>
      </c>
      <c r="C419" t="s">
        <v>149</v>
      </c>
      <c r="D419" t="s">
        <v>143</v>
      </c>
      <c r="E419" s="99">
        <v>8</v>
      </c>
      <c r="F419" t="s">
        <v>27</v>
      </c>
      <c r="G419" s="103" t="s">
        <v>181</v>
      </c>
      <c r="H419" t="s">
        <v>144</v>
      </c>
      <c r="I419" s="102">
        <v>286</v>
      </c>
    </row>
    <row r="420" spans="1:9">
      <c r="A420" t="s">
        <v>188</v>
      </c>
      <c r="B420" t="s">
        <v>142</v>
      </c>
      <c r="C420" t="s">
        <v>149</v>
      </c>
      <c r="D420" t="s">
        <v>143</v>
      </c>
      <c r="E420" s="99">
        <v>10</v>
      </c>
      <c r="F420" t="s">
        <v>28</v>
      </c>
      <c r="G420" s="103" t="s">
        <v>181</v>
      </c>
      <c r="H420" t="s">
        <v>144</v>
      </c>
      <c r="I420" s="102">
        <v>34</v>
      </c>
    </row>
    <row r="421" spans="1:9">
      <c r="A421" t="s">
        <v>188</v>
      </c>
      <c r="B421" t="s">
        <v>142</v>
      </c>
      <c r="C421" t="s">
        <v>149</v>
      </c>
      <c r="D421" t="s">
        <v>143</v>
      </c>
      <c r="E421" s="99">
        <v>19</v>
      </c>
      <c r="F421" t="s">
        <v>29</v>
      </c>
      <c r="G421" s="103" t="s">
        <v>181</v>
      </c>
      <c r="H421" t="s">
        <v>144</v>
      </c>
      <c r="I421" s="102">
        <v>83</v>
      </c>
    </row>
    <row r="422" spans="1:9">
      <c r="A422" t="s">
        <v>188</v>
      </c>
      <c r="B422" t="s">
        <v>142</v>
      </c>
      <c r="C422" t="s">
        <v>149</v>
      </c>
      <c r="D422" t="s">
        <v>143</v>
      </c>
      <c r="E422" s="99">
        <v>20</v>
      </c>
      <c r="F422" t="s">
        <v>30</v>
      </c>
      <c r="G422" s="103" t="s">
        <v>181</v>
      </c>
      <c r="H422" t="s">
        <v>144</v>
      </c>
      <c r="I422" s="102">
        <v>254</v>
      </c>
    </row>
    <row r="423" spans="1:9">
      <c r="A423" t="s">
        <v>188</v>
      </c>
      <c r="B423" t="s">
        <v>142</v>
      </c>
      <c r="C423" t="s">
        <v>149</v>
      </c>
      <c r="D423" t="s">
        <v>143</v>
      </c>
      <c r="E423" s="99">
        <v>22</v>
      </c>
      <c r="F423" t="s">
        <v>31</v>
      </c>
      <c r="G423" s="103" t="s">
        <v>181</v>
      </c>
      <c r="H423" t="s">
        <v>144</v>
      </c>
      <c r="I423" s="102">
        <v>574</v>
      </c>
    </row>
    <row r="424" spans="1:9">
      <c r="A424" t="s">
        <v>188</v>
      </c>
      <c r="B424" t="s">
        <v>142</v>
      </c>
      <c r="C424" t="s">
        <v>149</v>
      </c>
      <c r="D424" t="s">
        <v>143</v>
      </c>
      <c r="E424" s="99">
        <v>23</v>
      </c>
      <c r="F424" t="s">
        <v>32</v>
      </c>
      <c r="G424" s="103" t="s">
        <v>181</v>
      </c>
      <c r="H424" t="s">
        <v>144</v>
      </c>
      <c r="I424" s="102">
        <v>1696</v>
      </c>
    </row>
    <row r="425" spans="1:9">
      <c r="A425" t="s">
        <v>188</v>
      </c>
      <c r="B425" t="s">
        <v>142</v>
      </c>
      <c r="C425" t="s">
        <v>149</v>
      </c>
      <c r="D425" t="s">
        <v>143</v>
      </c>
      <c r="E425" s="99">
        <v>27</v>
      </c>
      <c r="F425" t="s">
        <v>33</v>
      </c>
      <c r="G425" s="103" t="s">
        <v>181</v>
      </c>
      <c r="H425" t="s">
        <v>144</v>
      </c>
      <c r="I425" s="102">
        <v>293</v>
      </c>
    </row>
    <row r="426" spans="1:9">
      <c r="A426" t="s">
        <v>188</v>
      </c>
      <c r="B426" t="s">
        <v>142</v>
      </c>
      <c r="C426" t="s">
        <v>149</v>
      </c>
      <c r="D426" t="s">
        <v>143</v>
      </c>
      <c r="E426" s="99">
        <v>28</v>
      </c>
      <c r="F426" t="s">
        <v>34</v>
      </c>
      <c r="G426" s="103" t="s">
        <v>181</v>
      </c>
      <c r="H426" t="s">
        <v>144</v>
      </c>
      <c r="I426" s="102">
        <v>193</v>
      </c>
    </row>
    <row r="427" spans="1:9">
      <c r="A427" t="s">
        <v>188</v>
      </c>
      <c r="B427" t="s">
        <v>142</v>
      </c>
      <c r="C427" t="s">
        <v>149</v>
      </c>
      <c r="D427" t="s">
        <v>143</v>
      </c>
      <c r="E427" s="99">
        <v>33</v>
      </c>
      <c r="F427" t="s">
        <v>35</v>
      </c>
      <c r="G427" s="103" t="s">
        <v>181</v>
      </c>
      <c r="H427" t="s">
        <v>144</v>
      </c>
      <c r="I427" s="102">
        <v>1132</v>
      </c>
    </row>
    <row r="428" spans="1:9">
      <c r="A428" t="s">
        <v>188</v>
      </c>
      <c r="B428" t="s">
        <v>142</v>
      </c>
      <c r="C428" t="s">
        <v>149</v>
      </c>
      <c r="D428" t="s">
        <v>143</v>
      </c>
      <c r="E428" s="99">
        <v>34</v>
      </c>
      <c r="F428" t="s">
        <v>36</v>
      </c>
      <c r="G428" s="103" t="s">
        <v>181</v>
      </c>
      <c r="H428" t="s">
        <v>144</v>
      </c>
      <c r="I428" s="102">
        <v>1383</v>
      </c>
    </row>
    <row r="429" spans="1:9">
      <c r="A429" t="s">
        <v>188</v>
      </c>
      <c r="B429" t="s">
        <v>142</v>
      </c>
      <c r="C429" t="s">
        <v>149</v>
      </c>
      <c r="D429" t="s">
        <v>143</v>
      </c>
      <c r="E429" s="99">
        <v>35</v>
      </c>
      <c r="F429" t="s">
        <v>37</v>
      </c>
      <c r="G429" s="103" t="s">
        <v>181</v>
      </c>
      <c r="H429" t="s">
        <v>144</v>
      </c>
      <c r="I429" s="102">
        <v>1906</v>
      </c>
    </row>
    <row r="430" spans="1:9">
      <c r="A430" t="s">
        <v>188</v>
      </c>
      <c r="B430" t="s">
        <v>142</v>
      </c>
      <c r="C430" t="s">
        <v>149</v>
      </c>
      <c r="D430" t="s">
        <v>143</v>
      </c>
      <c r="E430" s="99">
        <v>36</v>
      </c>
      <c r="F430" t="s">
        <v>38</v>
      </c>
      <c r="G430" s="103" t="s">
        <v>181</v>
      </c>
      <c r="H430" t="s">
        <v>144</v>
      </c>
      <c r="I430" s="102">
        <v>5542</v>
      </c>
    </row>
    <row r="431" spans="1:9">
      <c r="A431" t="s">
        <v>188</v>
      </c>
      <c r="B431" t="s">
        <v>142</v>
      </c>
      <c r="C431" t="s">
        <v>149</v>
      </c>
      <c r="D431" t="s">
        <v>143</v>
      </c>
      <c r="E431" s="99">
        <v>37</v>
      </c>
      <c r="F431" t="s">
        <v>39</v>
      </c>
      <c r="G431" s="103" t="s">
        <v>181</v>
      </c>
      <c r="H431" t="s">
        <v>144</v>
      </c>
      <c r="I431" s="102">
        <v>1022</v>
      </c>
    </row>
    <row r="432" spans="1:9">
      <c r="A432" t="s">
        <v>188</v>
      </c>
      <c r="B432" t="s">
        <v>142</v>
      </c>
      <c r="C432" t="s">
        <v>149</v>
      </c>
      <c r="D432" t="s">
        <v>143</v>
      </c>
      <c r="E432" s="99">
        <v>38</v>
      </c>
      <c r="F432" t="s">
        <v>40</v>
      </c>
      <c r="G432" s="103" t="s">
        <v>181</v>
      </c>
      <c r="H432" t="s">
        <v>144</v>
      </c>
      <c r="I432" s="102">
        <v>1631</v>
      </c>
    </row>
    <row r="433" spans="1:9">
      <c r="A433" t="s">
        <v>188</v>
      </c>
      <c r="B433" t="s">
        <v>142</v>
      </c>
      <c r="C433" t="s">
        <v>149</v>
      </c>
      <c r="D433" t="s">
        <v>143</v>
      </c>
      <c r="E433" s="99">
        <v>39</v>
      </c>
      <c r="F433" t="s">
        <v>41</v>
      </c>
      <c r="G433" s="103" t="s">
        <v>181</v>
      </c>
      <c r="H433" t="s">
        <v>144</v>
      </c>
      <c r="I433" s="102">
        <v>3505</v>
      </c>
    </row>
    <row r="434" spans="1:9">
      <c r="A434" t="s">
        <v>188</v>
      </c>
      <c r="B434" t="s">
        <v>142</v>
      </c>
      <c r="C434" t="s">
        <v>149</v>
      </c>
      <c r="D434" t="s">
        <v>143</v>
      </c>
      <c r="E434" s="99">
        <v>40</v>
      </c>
      <c r="F434" t="s">
        <v>42</v>
      </c>
      <c r="G434" s="103" t="s">
        <v>181</v>
      </c>
      <c r="H434" t="s">
        <v>144</v>
      </c>
      <c r="I434" s="102">
        <v>585</v>
      </c>
    </row>
    <row r="435" spans="1:9">
      <c r="A435" t="s">
        <v>188</v>
      </c>
      <c r="B435" t="s">
        <v>142</v>
      </c>
      <c r="C435" t="s">
        <v>149</v>
      </c>
      <c r="D435" t="s">
        <v>143</v>
      </c>
      <c r="E435" s="99">
        <v>41</v>
      </c>
      <c r="F435" t="s">
        <v>43</v>
      </c>
      <c r="G435" s="103" t="s">
        <v>181</v>
      </c>
      <c r="H435" t="s">
        <v>144</v>
      </c>
      <c r="I435" s="102">
        <v>1903</v>
      </c>
    </row>
    <row r="436" spans="1:9">
      <c r="A436" t="s">
        <v>188</v>
      </c>
      <c r="B436" t="s">
        <v>142</v>
      </c>
      <c r="C436" t="s">
        <v>149</v>
      </c>
      <c r="D436" t="s">
        <v>143</v>
      </c>
      <c r="E436" s="99">
        <v>42</v>
      </c>
      <c r="F436" t="s">
        <v>44</v>
      </c>
      <c r="G436" s="103" t="s">
        <v>181</v>
      </c>
      <c r="H436" t="s">
        <v>144</v>
      </c>
      <c r="I436" s="102">
        <v>1203</v>
      </c>
    </row>
    <row r="437" spans="1:9">
      <c r="A437" t="s">
        <v>188</v>
      </c>
      <c r="B437" t="s">
        <v>142</v>
      </c>
      <c r="C437" t="s">
        <v>149</v>
      </c>
      <c r="D437" t="s">
        <v>143</v>
      </c>
      <c r="E437" s="99">
        <v>43</v>
      </c>
      <c r="F437" t="s">
        <v>45</v>
      </c>
      <c r="G437" s="103" t="s">
        <v>181</v>
      </c>
      <c r="H437" t="s">
        <v>144</v>
      </c>
      <c r="I437" s="102">
        <v>2179</v>
      </c>
    </row>
    <row r="438" spans="1:9">
      <c r="A438" t="s">
        <v>188</v>
      </c>
      <c r="B438" t="s">
        <v>142</v>
      </c>
      <c r="C438" t="s">
        <v>149</v>
      </c>
      <c r="D438" t="s">
        <v>143</v>
      </c>
      <c r="E438" s="99">
        <v>44</v>
      </c>
      <c r="F438" t="s">
        <v>46</v>
      </c>
      <c r="G438" s="103" t="s">
        <v>181</v>
      </c>
      <c r="H438" t="s">
        <v>144</v>
      </c>
      <c r="I438" s="102">
        <v>1120</v>
      </c>
    </row>
    <row r="439" spans="1:9">
      <c r="A439" t="s">
        <v>188</v>
      </c>
      <c r="B439" t="s">
        <v>142</v>
      </c>
      <c r="C439" t="s">
        <v>149</v>
      </c>
      <c r="D439" t="s">
        <v>143</v>
      </c>
      <c r="E439" s="99">
        <v>45</v>
      </c>
      <c r="F439" t="s">
        <v>47</v>
      </c>
      <c r="G439" s="103" t="s">
        <v>181</v>
      </c>
      <c r="H439" t="s">
        <v>144</v>
      </c>
      <c r="I439" s="102">
        <v>457</v>
      </c>
    </row>
    <row r="440" spans="1:9">
      <c r="A440" t="s">
        <v>188</v>
      </c>
      <c r="B440" t="s">
        <v>142</v>
      </c>
      <c r="C440" t="s">
        <v>149</v>
      </c>
      <c r="D440" t="s">
        <v>143</v>
      </c>
      <c r="E440" s="99">
        <v>46</v>
      </c>
      <c r="F440" t="s">
        <v>48</v>
      </c>
      <c r="G440" s="103" t="s">
        <v>181</v>
      </c>
      <c r="H440" t="s">
        <v>144</v>
      </c>
      <c r="I440" s="102">
        <v>250</v>
      </c>
    </row>
    <row r="441" spans="1:9">
      <c r="A441" t="s">
        <v>188</v>
      </c>
      <c r="B441" t="s">
        <v>142</v>
      </c>
      <c r="C441" t="s">
        <v>149</v>
      </c>
      <c r="D441" t="s">
        <v>143</v>
      </c>
      <c r="E441" s="99">
        <v>47</v>
      </c>
      <c r="F441" t="s">
        <v>189</v>
      </c>
      <c r="G441" s="103" t="s">
        <v>181</v>
      </c>
      <c r="H441" t="s">
        <v>144</v>
      </c>
      <c r="I441" s="102">
        <v>239</v>
      </c>
    </row>
    <row r="442" spans="1:9">
      <c r="A442" t="s">
        <v>188</v>
      </c>
      <c r="B442" t="s">
        <v>142</v>
      </c>
      <c r="C442" t="s">
        <v>149</v>
      </c>
      <c r="D442" t="s">
        <v>143</v>
      </c>
      <c r="E442" s="99">
        <v>48</v>
      </c>
      <c r="F442" t="s">
        <v>202</v>
      </c>
      <c r="G442" s="103" t="s">
        <v>181</v>
      </c>
      <c r="H442" t="s">
        <v>144</v>
      </c>
      <c r="I442" s="102">
        <v>340</v>
      </c>
    </row>
    <row r="443" spans="1:9">
      <c r="A443" t="s">
        <v>188</v>
      </c>
      <c r="B443" t="s">
        <v>142</v>
      </c>
      <c r="C443" t="s">
        <v>149</v>
      </c>
      <c r="D443" t="s">
        <v>143</v>
      </c>
      <c r="E443" s="99">
        <v>49</v>
      </c>
      <c r="F443" t="s">
        <v>51</v>
      </c>
      <c r="G443" s="103" t="s">
        <v>181</v>
      </c>
      <c r="H443" t="s">
        <v>144</v>
      </c>
      <c r="I443" s="102" t="s">
        <v>150</v>
      </c>
    </row>
    <row r="444" spans="1:9">
      <c r="A444" t="s">
        <v>188</v>
      </c>
      <c r="B444" t="s">
        <v>142</v>
      </c>
      <c r="C444" t="s">
        <v>149</v>
      </c>
      <c r="D444" t="s">
        <v>143</v>
      </c>
      <c r="E444" s="99">
        <v>50</v>
      </c>
      <c r="F444" t="s">
        <v>52</v>
      </c>
      <c r="G444" s="103" t="s">
        <v>181</v>
      </c>
      <c r="H444" t="s">
        <v>144</v>
      </c>
      <c r="I444" s="102">
        <v>27</v>
      </c>
    </row>
    <row r="445" spans="1:9">
      <c r="A445" t="s">
        <v>188</v>
      </c>
      <c r="B445" t="s">
        <v>142</v>
      </c>
      <c r="C445" t="s">
        <v>149</v>
      </c>
      <c r="D445" t="s">
        <v>143</v>
      </c>
      <c r="E445" s="99">
        <v>51</v>
      </c>
      <c r="F445" t="s">
        <v>53</v>
      </c>
      <c r="G445" s="103" t="s">
        <v>181</v>
      </c>
      <c r="H445" t="s">
        <v>144</v>
      </c>
      <c r="I445" s="102">
        <v>81</v>
      </c>
    </row>
    <row r="446" spans="1:9">
      <c r="A446" t="s">
        <v>188</v>
      </c>
      <c r="B446" t="s">
        <v>142</v>
      </c>
      <c r="C446" t="s">
        <v>149</v>
      </c>
      <c r="D446" t="s">
        <v>143</v>
      </c>
      <c r="E446" s="99">
        <v>52</v>
      </c>
      <c r="F446" t="s">
        <v>54</v>
      </c>
      <c r="G446" s="103" t="s">
        <v>181</v>
      </c>
      <c r="H446" t="s">
        <v>144</v>
      </c>
      <c r="I446" s="102">
        <v>100</v>
      </c>
    </row>
    <row r="447" spans="1:9">
      <c r="A447" t="s">
        <v>188</v>
      </c>
      <c r="B447" t="s">
        <v>142</v>
      </c>
      <c r="C447" t="s">
        <v>149</v>
      </c>
      <c r="D447" t="s">
        <v>143</v>
      </c>
      <c r="E447" s="99">
        <v>53</v>
      </c>
      <c r="F447" t="s">
        <v>55</v>
      </c>
      <c r="G447" s="103" t="s">
        <v>181</v>
      </c>
      <c r="H447" t="s">
        <v>144</v>
      </c>
      <c r="I447" s="102">
        <v>146</v>
      </c>
    </row>
    <row r="448" spans="1:9">
      <c r="A448" t="s">
        <v>188</v>
      </c>
      <c r="B448" t="s">
        <v>142</v>
      </c>
      <c r="C448" t="s">
        <v>149</v>
      </c>
      <c r="D448" t="s">
        <v>143</v>
      </c>
      <c r="E448" s="99">
        <v>54</v>
      </c>
      <c r="F448" t="s">
        <v>56</v>
      </c>
      <c r="G448" s="103" t="s">
        <v>181</v>
      </c>
      <c r="H448" t="s">
        <v>144</v>
      </c>
      <c r="I448" s="102">
        <v>102</v>
      </c>
    </row>
    <row r="449" spans="1:9">
      <c r="A449" t="s">
        <v>188</v>
      </c>
      <c r="B449" t="s">
        <v>142</v>
      </c>
      <c r="C449" t="s">
        <v>149</v>
      </c>
      <c r="D449" t="s">
        <v>143</v>
      </c>
      <c r="E449" s="99">
        <v>57</v>
      </c>
      <c r="F449" t="s">
        <v>57</v>
      </c>
      <c r="G449" s="103" t="s">
        <v>181</v>
      </c>
      <c r="H449" t="s">
        <v>144</v>
      </c>
      <c r="I449" s="102">
        <v>812</v>
      </c>
    </row>
    <row r="450" spans="1:9">
      <c r="A450" t="s">
        <v>188</v>
      </c>
      <c r="B450" t="s">
        <v>142</v>
      </c>
      <c r="C450" t="s">
        <v>149</v>
      </c>
      <c r="D450" t="s">
        <v>143</v>
      </c>
      <c r="E450" s="99">
        <v>58</v>
      </c>
      <c r="F450" t="s">
        <v>58</v>
      </c>
      <c r="G450" s="103" t="s">
        <v>181</v>
      </c>
      <c r="H450" t="s">
        <v>144</v>
      </c>
      <c r="I450" s="102">
        <v>104</v>
      </c>
    </row>
    <row r="451" spans="1:9">
      <c r="A451" t="s">
        <v>188</v>
      </c>
      <c r="B451" t="s">
        <v>142</v>
      </c>
      <c r="C451" t="s">
        <v>149</v>
      </c>
      <c r="D451" t="s">
        <v>143</v>
      </c>
      <c r="E451" s="99">
        <v>59</v>
      </c>
      <c r="F451" t="s">
        <v>59</v>
      </c>
      <c r="G451" s="103" t="s">
        <v>181</v>
      </c>
      <c r="H451" t="s">
        <v>144</v>
      </c>
      <c r="I451" s="102">
        <v>234</v>
      </c>
    </row>
    <row r="452" spans="1:9">
      <c r="A452" t="s">
        <v>188</v>
      </c>
      <c r="B452" t="s">
        <v>142</v>
      </c>
      <c r="C452" t="s">
        <v>149</v>
      </c>
      <c r="D452" t="s">
        <v>143</v>
      </c>
      <c r="E452" s="99">
        <v>60</v>
      </c>
      <c r="F452" t="s">
        <v>60</v>
      </c>
      <c r="G452" s="103" t="s">
        <v>181</v>
      </c>
      <c r="H452" t="s">
        <v>144</v>
      </c>
      <c r="I452" s="102">
        <v>438</v>
      </c>
    </row>
    <row r="453" spans="1:9">
      <c r="A453" t="s">
        <v>188</v>
      </c>
      <c r="B453" t="s">
        <v>142</v>
      </c>
      <c r="C453" t="s">
        <v>149</v>
      </c>
      <c r="D453" t="s">
        <v>143</v>
      </c>
      <c r="E453" s="99">
        <v>61</v>
      </c>
      <c r="F453" t="s">
        <v>61</v>
      </c>
      <c r="G453" s="103" t="s">
        <v>181</v>
      </c>
      <c r="H453" t="s">
        <v>144</v>
      </c>
      <c r="I453" s="102">
        <v>1441</v>
      </c>
    </row>
    <row r="454" spans="1:9">
      <c r="A454" t="s">
        <v>188</v>
      </c>
      <c r="B454" t="s">
        <v>142</v>
      </c>
      <c r="C454" t="s">
        <v>149</v>
      </c>
      <c r="D454" t="s">
        <v>143</v>
      </c>
      <c r="E454" s="99">
        <v>62</v>
      </c>
      <c r="F454" t="s">
        <v>62</v>
      </c>
      <c r="G454" s="103" t="s">
        <v>181</v>
      </c>
      <c r="H454" t="s">
        <v>144</v>
      </c>
      <c r="I454" s="102">
        <v>977</v>
      </c>
    </row>
    <row r="455" spans="1:9">
      <c r="A455" t="s">
        <v>188</v>
      </c>
      <c r="B455" t="s">
        <v>142</v>
      </c>
      <c r="C455" t="s">
        <v>149</v>
      </c>
      <c r="D455" t="s">
        <v>143</v>
      </c>
      <c r="E455" s="99">
        <v>63</v>
      </c>
      <c r="F455" t="s">
        <v>63</v>
      </c>
      <c r="G455" s="103" t="s">
        <v>181</v>
      </c>
      <c r="H455" t="s">
        <v>144</v>
      </c>
      <c r="I455" s="102">
        <v>473</v>
      </c>
    </row>
    <row r="456" spans="1:9">
      <c r="A456" t="s">
        <v>188</v>
      </c>
      <c r="B456" t="s">
        <v>142</v>
      </c>
      <c r="C456" t="s">
        <v>149</v>
      </c>
      <c r="D456" t="s">
        <v>143</v>
      </c>
      <c r="E456" s="99">
        <v>64</v>
      </c>
      <c r="F456" t="s">
        <v>64</v>
      </c>
      <c r="G456" s="103" t="s">
        <v>181</v>
      </c>
      <c r="H456" t="s">
        <v>144</v>
      </c>
      <c r="I456" s="102">
        <v>89</v>
      </c>
    </row>
    <row r="457" spans="1:9">
      <c r="A457" t="s">
        <v>188</v>
      </c>
      <c r="B457" t="s">
        <v>142</v>
      </c>
      <c r="C457" t="s">
        <v>149</v>
      </c>
      <c r="D457" t="s">
        <v>143</v>
      </c>
      <c r="E457" s="99">
        <v>67</v>
      </c>
      <c r="F457" t="s">
        <v>65</v>
      </c>
      <c r="G457" s="103" t="s">
        <v>181</v>
      </c>
      <c r="H457" t="s">
        <v>144</v>
      </c>
      <c r="I457" s="102">
        <v>400</v>
      </c>
    </row>
    <row r="458" spans="1:9">
      <c r="A458" t="s">
        <v>188</v>
      </c>
      <c r="B458" t="s">
        <v>142</v>
      </c>
      <c r="C458" t="s">
        <v>149</v>
      </c>
      <c r="D458" t="s">
        <v>143</v>
      </c>
      <c r="E458" s="99">
        <v>68</v>
      </c>
      <c r="F458" t="s">
        <v>66</v>
      </c>
      <c r="G458" s="103" t="s">
        <v>181</v>
      </c>
      <c r="H458" t="s">
        <v>144</v>
      </c>
      <c r="I458" s="102">
        <v>1013</v>
      </c>
    </row>
    <row r="459" spans="1:9">
      <c r="A459" t="s">
        <v>188</v>
      </c>
      <c r="B459" t="s">
        <v>142</v>
      </c>
      <c r="C459" t="s">
        <v>149</v>
      </c>
      <c r="D459" t="s">
        <v>143</v>
      </c>
      <c r="E459" s="99">
        <v>69</v>
      </c>
      <c r="F459" t="s">
        <v>67</v>
      </c>
      <c r="G459" s="103" t="s">
        <v>181</v>
      </c>
      <c r="H459" t="s">
        <v>144</v>
      </c>
      <c r="I459" s="102">
        <v>274</v>
      </c>
    </row>
    <row r="460" spans="1:9">
      <c r="A460" t="s">
        <v>188</v>
      </c>
      <c r="B460" t="s">
        <v>142</v>
      </c>
      <c r="C460" t="s">
        <v>149</v>
      </c>
      <c r="D460" t="s">
        <v>143</v>
      </c>
      <c r="E460" s="99">
        <v>70</v>
      </c>
      <c r="F460" t="s">
        <v>151</v>
      </c>
      <c r="G460" s="103" t="s">
        <v>181</v>
      </c>
      <c r="H460" t="s">
        <v>144</v>
      </c>
      <c r="I460" s="102">
        <v>244</v>
      </c>
    </row>
    <row r="461" spans="1:9">
      <c r="A461" t="s">
        <v>188</v>
      </c>
      <c r="B461" t="s">
        <v>142</v>
      </c>
      <c r="C461" t="s">
        <v>149</v>
      </c>
      <c r="D461" t="s">
        <v>143</v>
      </c>
      <c r="E461" s="99">
        <v>71</v>
      </c>
      <c r="F461" t="s">
        <v>69</v>
      </c>
      <c r="G461" s="103" t="s">
        <v>181</v>
      </c>
      <c r="H461" t="s">
        <v>144</v>
      </c>
      <c r="I461" s="102">
        <v>691</v>
      </c>
    </row>
    <row r="462" spans="1:9">
      <c r="A462" t="s">
        <v>188</v>
      </c>
      <c r="B462" t="s">
        <v>142</v>
      </c>
      <c r="C462" t="s">
        <v>149</v>
      </c>
      <c r="D462" t="s">
        <v>143</v>
      </c>
      <c r="E462" s="99">
        <v>72</v>
      </c>
      <c r="F462" t="s">
        <v>70</v>
      </c>
      <c r="G462" s="103" t="s">
        <v>181</v>
      </c>
      <c r="H462" t="s">
        <v>144</v>
      </c>
      <c r="I462" s="102">
        <v>369</v>
      </c>
    </row>
    <row r="463" spans="1:9">
      <c r="A463" t="s">
        <v>188</v>
      </c>
      <c r="B463" t="s">
        <v>142</v>
      </c>
      <c r="C463" t="s">
        <v>149</v>
      </c>
      <c r="D463" t="s">
        <v>143</v>
      </c>
      <c r="E463" s="99">
        <v>73</v>
      </c>
      <c r="F463" t="s">
        <v>190</v>
      </c>
      <c r="G463" s="103" t="s">
        <v>181</v>
      </c>
      <c r="H463" t="s">
        <v>144</v>
      </c>
      <c r="I463" s="102">
        <v>1088</v>
      </c>
    </row>
    <row r="464" spans="1:9">
      <c r="A464" t="s">
        <v>188</v>
      </c>
      <c r="B464" t="s">
        <v>142</v>
      </c>
      <c r="C464" t="s">
        <v>149</v>
      </c>
      <c r="D464" t="s">
        <v>143</v>
      </c>
      <c r="E464" s="99">
        <v>74</v>
      </c>
      <c r="F464" t="s">
        <v>72</v>
      </c>
      <c r="G464" s="103" t="s">
        <v>181</v>
      </c>
      <c r="H464" t="s">
        <v>144</v>
      </c>
      <c r="I464" s="102">
        <v>79</v>
      </c>
    </row>
    <row r="465" spans="1:9">
      <c r="A465" t="s">
        <v>188</v>
      </c>
      <c r="B465" t="s">
        <v>142</v>
      </c>
      <c r="C465" t="s">
        <v>149</v>
      </c>
      <c r="D465" t="s">
        <v>143</v>
      </c>
      <c r="E465" s="99">
        <v>75</v>
      </c>
      <c r="F465" t="s">
        <v>73</v>
      </c>
      <c r="G465" s="103" t="s">
        <v>181</v>
      </c>
      <c r="H465" t="s">
        <v>144</v>
      </c>
      <c r="I465" s="102">
        <v>476</v>
      </c>
    </row>
    <row r="466" spans="1:9">
      <c r="A466" t="s">
        <v>188</v>
      </c>
      <c r="B466" t="s">
        <v>142</v>
      </c>
      <c r="C466" t="s">
        <v>149</v>
      </c>
      <c r="D466" t="s">
        <v>143</v>
      </c>
      <c r="E466" s="99">
        <v>78</v>
      </c>
      <c r="F466" t="s">
        <v>74</v>
      </c>
      <c r="G466" s="103" t="s">
        <v>181</v>
      </c>
      <c r="H466" t="s">
        <v>144</v>
      </c>
      <c r="I466" s="102">
        <v>130</v>
      </c>
    </row>
    <row r="467" spans="1:9">
      <c r="A467" t="s">
        <v>188</v>
      </c>
      <c r="B467" t="s">
        <v>142</v>
      </c>
      <c r="C467" t="s">
        <v>149</v>
      </c>
      <c r="D467" t="s">
        <v>143</v>
      </c>
      <c r="E467" s="99">
        <v>79</v>
      </c>
      <c r="F467" t="s">
        <v>75</v>
      </c>
      <c r="G467" s="103" t="s">
        <v>181</v>
      </c>
      <c r="H467" t="s">
        <v>144</v>
      </c>
      <c r="I467" s="102">
        <v>533</v>
      </c>
    </row>
    <row r="468" spans="1:9">
      <c r="A468" t="s">
        <v>188</v>
      </c>
      <c r="B468" t="s">
        <v>142</v>
      </c>
      <c r="C468" t="s">
        <v>149</v>
      </c>
      <c r="D468" t="s">
        <v>143</v>
      </c>
      <c r="E468" s="99">
        <v>81</v>
      </c>
      <c r="F468" t="s">
        <v>76</v>
      </c>
      <c r="G468" s="103" t="s">
        <v>181</v>
      </c>
      <c r="H468" t="s">
        <v>144</v>
      </c>
      <c r="I468" s="102">
        <v>35</v>
      </c>
    </row>
    <row r="469" spans="1:9">
      <c r="A469" t="s">
        <v>188</v>
      </c>
      <c r="B469" t="s">
        <v>142</v>
      </c>
      <c r="C469" t="s">
        <v>149</v>
      </c>
      <c r="D469" t="s">
        <v>143</v>
      </c>
      <c r="E469" s="99">
        <v>82</v>
      </c>
      <c r="F469" t="s">
        <v>77</v>
      </c>
      <c r="G469" s="103" t="s">
        <v>181</v>
      </c>
      <c r="H469" t="s">
        <v>144</v>
      </c>
      <c r="I469" s="102">
        <v>270</v>
      </c>
    </row>
    <row r="470" spans="1:9">
      <c r="A470" t="s">
        <v>188</v>
      </c>
      <c r="B470" t="s">
        <v>142</v>
      </c>
      <c r="C470" t="s">
        <v>149</v>
      </c>
      <c r="D470" t="s">
        <v>143</v>
      </c>
      <c r="E470" s="99">
        <v>83</v>
      </c>
      <c r="F470" t="s">
        <v>78</v>
      </c>
      <c r="G470" s="103" t="s">
        <v>181</v>
      </c>
      <c r="H470" t="s">
        <v>144</v>
      </c>
      <c r="I470" s="102">
        <v>443</v>
      </c>
    </row>
    <row r="471" spans="1:9">
      <c r="A471" t="s">
        <v>188</v>
      </c>
      <c r="B471" t="s">
        <v>142</v>
      </c>
      <c r="C471" t="s">
        <v>149</v>
      </c>
      <c r="D471" t="s">
        <v>143</v>
      </c>
      <c r="E471" s="99">
        <v>84</v>
      </c>
      <c r="F471" t="s">
        <v>79</v>
      </c>
      <c r="G471" s="103" t="s">
        <v>181</v>
      </c>
      <c r="H471" t="s">
        <v>144</v>
      </c>
      <c r="I471" s="102" t="s">
        <v>150</v>
      </c>
    </row>
    <row r="472" spans="1:9">
      <c r="A472" t="s">
        <v>188</v>
      </c>
      <c r="B472" t="s">
        <v>142</v>
      </c>
      <c r="C472" t="s">
        <v>149</v>
      </c>
      <c r="D472" t="s">
        <v>143</v>
      </c>
      <c r="E472" s="99">
        <v>85</v>
      </c>
      <c r="F472" t="s">
        <v>80</v>
      </c>
      <c r="G472" s="103" t="s">
        <v>181</v>
      </c>
      <c r="H472" t="s">
        <v>144</v>
      </c>
      <c r="I472" s="102">
        <v>65</v>
      </c>
    </row>
    <row r="473" spans="1:9">
      <c r="A473" t="s">
        <v>188</v>
      </c>
      <c r="B473" t="s">
        <v>142</v>
      </c>
      <c r="C473" t="s">
        <v>149</v>
      </c>
      <c r="D473" t="s">
        <v>143</v>
      </c>
      <c r="E473" s="99">
        <v>87</v>
      </c>
      <c r="F473" t="s">
        <v>81</v>
      </c>
      <c r="G473" s="103" t="s">
        <v>181</v>
      </c>
      <c r="H473" t="s">
        <v>144</v>
      </c>
      <c r="I473" s="102">
        <v>12</v>
      </c>
    </row>
    <row r="474" spans="1:9">
      <c r="A474" t="s">
        <v>188</v>
      </c>
      <c r="B474" t="s">
        <v>142</v>
      </c>
      <c r="C474" t="s">
        <v>149</v>
      </c>
      <c r="D474" t="s">
        <v>143</v>
      </c>
      <c r="E474" s="99">
        <v>91</v>
      </c>
      <c r="F474" t="s">
        <v>82</v>
      </c>
      <c r="G474" s="103" t="s">
        <v>181</v>
      </c>
      <c r="H474" t="s">
        <v>144</v>
      </c>
      <c r="I474" s="102">
        <v>191</v>
      </c>
    </row>
    <row r="475" spans="1:9">
      <c r="A475" t="s">
        <v>188</v>
      </c>
      <c r="B475" t="s">
        <v>142</v>
      </c>
      <c r="C475" t="s">
        <v>149</v>
      </c>
      <c r="D475" t="s">
        <v>143</v>
      </c>
      <c r="E475" s="99">
        <v>92</v>
      </c>
      <c r="F475" t="s">
        <v>83</v>
      </c>
      <c r="G475" s="103" t="s">
        <v>181</v>
      </c>
      <c r="H475" t="s">
        <v>144</v>
      </c>
      <c r="I475" s="102">
        <v>20</v>
      </c>
    </row>
    <row r="476" spans="1:9">
      <c r="A476" t="s">
        <v>188</v>
      </c>
      <c r="B476" t="s">
        <v>142</v>
      </c>
      <c r="C476" t="s">
        <v>149</v>
      </c>
      <c r="D476" t="s">
        <v>143</v>
      </c>
      <c r="E476" s="99">
        <v>93</v>
      </c>
      <c r="F476" t="s">
        <v>84</v>
      </c>
      <c r="G476" s="103" t="s">
        <v>181</v>
      </c>
      <c r="H476" t="s">
        <v>144</v>
      </c>
      <c r="I476" s="102">
        <v>509</v>
      </c>
    </row>
    <row r="477" spans="1:9">
      <c r="A477" t="s">
        <v>188</v>
      </c>
      <c r="B477" t="s">
        <v>142</v>
      </c>
      <c r="C477" t="s">
        <v>149</v>
      </c>
      <c r="D477" t="s">
        <v>143</v>
      </c>
      <c r="E477" s="99">
        <v>5</v>
      </c>
      <c r="F477" t="s">
        <v>25</v>
      </c>
      <c r="G477" s="103" t="s">
        <v>182</v>
      </c>
      <c r="H477" t="s">
        <v>144</v>
      </c>
      <c r="I477" s="102">
        <v>388</v>
      </c>
    </row>
    <row r="478" spans="1:9">
      <c r="A478" t="s">
        <v>188</v>
      </c>
      <c r="B478" t="s">
        <v>142</v>
      </c>
      <c r="C478" t="s">
        <v>149</v>
      </c>
      <c r="D478" t="s">
        <v>143</v>
      </c>
      <c r="E478" s="99">
        <v>6</v>
      </c>
      <c r="F478" t="s">
        <v>26</v>
      </c>
      <c r="G478" s="103" t="s">
        <v>182</v>
      </c>
      <c r="H478" t="s">
        <v>144</v>
      </c>
      <c r="I478" s="102">
        <v>240</v>
      </c>
    </row>
    <row r="479" spans="1:9">
      <c r="A479" t="s">
        <v>188</v>
      </c>
      <c r="B479" t="s">
        <v>142</v>
      </c>
      <c r="C479" t="s">
        <v>149</v>
      </c>
      <c r="D479" t="s">
        <v>143</v>
      </c>
      <c r="E479" s="99">
        <v>8</v>
      </c>
      <c r="F479" t="s">
        <v>27</v>
      </c>
      <c r="G479" s="103" t="s">
        <v>182</v>
      </c>
      <c r="H479" t="s">
        <v>144</v>
      </c>
      <c r="I479" s="102">
        <v>312</v>
      </c>
    </row>
    <row r="480" spans="1:9">
      <c r="A480" t="s">
        <v>188</v>
      </c>
      <c r="B480" t="s">
        <v>142</v>
      </c>
      <c r="C480" t="s">
        <v>149</v>
      </c>
      <c r="D480" t="s">
        <v>143</v>
      </c>
      <c r="E480" s="99">
        <v>10</v>
      </c>
      <c r="F480" t="s">
        <v>28</v>
      </c>
      <c r="G480" s="103" t="s">
        <v>182</v>
      </c>
      <c r="H480" t="s">
        <v>144</v>
      </c>
      <c r="I480" s="102">
        <v>34</v>
      </c>
    </row>
    <row r="481" spans="1:9">
      <c r="A481" t="s">
        <v>188</v>
      </c>
      <c r="B481" t="s">
        <v>142</v>
      </c>
      <c r="C481" t="s">
        <v>149</v>
      </c>
      <c r="D481" t="s">
        <v>143</v>
      </c>
      <c r="E481" s="99">
        <v>19</v>
      </c>
      <c r="F481" t="s">
        <v>29</v>
      </c>
      <c r="G481" s="103" t="s">
        <v>182</v>
      </c>
      <c r="H481" t="s">
        <v>144</v>
      </c>
      <c r="I481" s="102">
        <v>88</v>
      </c>
    </row>
    <row r="482" spans="1:9">
      <c r="A482" t="s">
        <v>188</v>
      </c>
      <c r="B482" t="s">
        <v>142</v>
      </c>
      <c r="C482" t="s">
        <v>149</v>
      </c>
      <c r="D482" t="s">
        <v>143</v>
      </c>
      <c r="E482" s="99">
        <v>20</v>
      </c>
      <c r="F482" t="s">
        <v>30</v>
      </c>
      <c r="G482" s="103" t="s">
        <v>182</v>
      </c>
      <c r="H482" t="s">
        <v>144</v>
      </c>
      <c r="I482" s="102">
        <v>295</v>
      </c>
    </row>
    <row r="483" spans="1:9">
      <c r="A483" t="s">
        <v>188</v>
      </c>
      <c r="B483" t="s">
        <v>142</v>
      </c>
      <c r="C483" t="s">
        <v>149</v>
      </c>
      <c r="D483" t="s">
        <v>143</v>
      </c>
      <c r="E483" s="99">
        <v>22</v>
      </c>
      <c r="F483" t="s">
        <v>31</v>
      </c>
      <c r="G483" s="103" t="s">
        <v>182</v>
      </c>
      <c r="H483" t="s">
        <v>144</v>
      </c>
      <c r="I483" s="102">
        <v>577</v>
      </c>
    </row>
    <row r="484" spans="1:9">
      <c r="A484" t="s">
        <v>188</v>
      </c>
      <c r="B484" t="s">
        <v>142</v>
      </c>
      <c r="C484" t="s">
        <v>149</v>
      </c>
      <c r="D484" t="s">
        <v>143</v>
      </c>
      <c r="E484" s="99">
        <v>23</v>
      </c>
      <c r="F484" t="s">
        <v>32</v>
      </c>
      <c r="G484" s="103" t="s">
        <v>182</v>
      </c>
      <c r="H484" t="s">
        <v>144</v>
      </c>
      <c r="I484" s="102">
        <v>1755</v>
      </c>
    </row>
    <row r="485" spans="1:9">
      <c r="A485" t="s">
        <v>188</v>
      </c>
      <c r="B485" t="s">
        <v>142</v>
      </c>
      <c r="C485" t="s">
        <v>149</v>
      </c>
      <c r="D485" t="s">
        <v>143</v>
      </c>
      <c r="E485" s="99">
        <v>27</v>
      </c>
      <c r="F485" t="s">
        <v>33</v>
      </c>
      <c r="G485" s="103" t="s">
        <v>182</v>
      </c>
      <c r="H485" t="s">
        <v>144</v>
      </c>
      <c r="I485" s="102">
        <v>287</v>
      </c>
    </row>
    <row r="486" spans="1:9">
      <c r="A486" t="s">
        <v>188</v>
      </c>
      <c r="B486" t="s">
        <v>142</v>
      </c>
      <c r="C486" t="s">
        <v>149</v>
      </c>
      <c r="D486" t="s">
        <v>143</v>
      </c>
      <c r="E486" s="99">
        <v>28</v>
      </c>
      <c r="F486" t="s">
        <v>34</v>
      </c>
      <c r="G486" s="103" t="s">
        <v>182</v>
      </c>
      <c r="H486" t="s">
        <v>144</v>
      </c>
      <c r="I486" s="102">
        <v>175</v>
      </c>
    </row>
    <row r="487" spans="1:9">
      <c r="A487" t="s">
        <v>188</v>
      </c>
      <c r="B487" t="s">
        <v>142</v>
      </c>
      <c r="C487" t="s">
        <v>149</v>
      </c>
      <c r="D487" t="s">
        <v>143</v>
      </c>
      <c r="E487" s="99">
        <v>33</v>
      </c>
      <c r="F487" t="s">
        <v>35</v>
      </c>
      <c r="G487" s="103" t="s">
        <v>182</v>
      </c>
      <c r="H487" t="s">
        <v>144</v>
      </c>
      <c r="I487" s="102">
        <v>1125</v>
      </c>
    </row>
    <row r="488" spans="1:9">
      <c r="A488" t="s">
        <v>188</v>
      </c>
      <c r="B488" t="s">
        <v>142</v>
      </c>
      <c r="C488" t="s">
        <v>149</v>
      </c>
      <c r="D488" t="s">
        <v>143</v>
      </c>
      <c r="E488" s="99">
        <v>34</v>
      </c>
      <c r="F488" t="s">
        <v>36</v>
      </c>
      <c r="G488" s="103" t="s">
        <v>182</v>
      </c>
      <c r="H488" t="s">
        <v>144</v>
      </c>
      <c r="I488" s="102">
        <v>1421</v>
      </c>
    </row>
    <row r="489" spans="1:9">
      <c r="A489" t="s">
        <v>188</v>
      </c>
      <c r="B489" t="s">
        <v>142</v>
      </c>
      <c r="C489" t="s">
        <v>149</v>
      </c>
      <c r="D489" t="s">
        <v>143</v>
      </c>
      <c r="E489" s="99">
        <v>35</v>
      </c>
      <c r="F489" t="s">
        <v>37</v>
      </c>
      <c r="G489" s="103" t="s">
        <v>182</v>
      </c>
      <c r="H489" t="s">
        <v>144</v>
      </c>
      <c r="I489" s="102">
        <v>1940</v>
      </c>
    </row>
    <row r="490" spans="1:9">
      <c r="A490" t="s">
        <v>188</v>
      </c>
      <c r="B490" t="s">
        <v>142</v>
      </c>
      <c r="C490" t="s">
        <v>149</v>
      </c>
      <c r="D490" t="s">
        <v>143</v>
      </c>
      <c r="E490" s="99">
        <v>36</v>
      </c>
      <c r="F490" t="s">
        <v>38</v>
      </c>
      <c r="G490" s="103" t="s">
        <v>182</v>
      </c>
      <c r="H490" t="s">
        <v>144</v>
      </c>
      <c r="I490" s="102">
        <v>5629</v>
      </c>
    </row>
    <row r="491" spans="1:9">
      <c r="A491" t="s">
        <v>188</v>
      </c>
      <c r="B491" t="s">
        <v>142</v>
      </c>
      <c r="C491" t="s">
        <v>149</v>
      </c>
      <c r="D491" t="s">
        <v>143</v>
      </c>
      <c r="E491" s="99">
        <v>37</v>
      </c>
      <c r="F491" t="s">
        <v>39</v>
      </c>
      <c r="G491" s="103" t="s">
        <v>182</v>
      </c>
      <c r="H491" t="s">
        <v>144</v>
      </c>
      <c r="I491" s="102">
        <v>1026</v>
      </c>
    </row>
    <row r="492" spans="1:9">
      <c r="A492" t="s">
        <v>188</v>
      </c>
      <c r="B492" t="s">
        <v>142</v>
      </c>
      <c r="C492" t="s">
        <v>149</v>
      </c>
      <c r="D492" t="s">
        <v>143</v>
      </c>
      <c r="E492" s="99">
        <v>38</v>
      </c>
      <c r="F492" t="s">
        <v>40</v>
      </c>
      <c r="G492" s="103" t="s">
        <v>182</v>
      </c>
      <c r="H492" t="s">
        <v>144</v>
      </c>
      <c r="I492" s="102">
        <v>1666</v>
      </c>
    </row>
    <row r="493" spans="1:9">
      <c r="A493" t="s">
        <v>188</v>
      </c>
      <c r="B493" t="s">
        <v>142</v>
      </c>
      <c r="C493" t="s">
        <v>149</v>
      </c>
      <c r="D493" t="s">
        <v>143</v>
      </c>
      <c r="E493" s="99">
        <v>39</v>
      </c>
      <c r="F493" t="s">
        <v>41</v>
      </c>
      <c r="G493" s="103" t="s">
        <v>182</v>
      </c>
      <c r="H493" t="s">
        <v>144</v>
      </c>
      <c r="I493" s="102">
        <v>3521</v>
      </c>
    </row>
    <row r="494" spans="1:9">
      <c r="A494" t="s">
        <v>188</v>
      </c>
      <c r="B494" t="s">
        <v>142</v>
      </c>
      <c r="C494" t="s">
        <v>149</v>
      </c>
      <c r="D494" t="s">
        <v>143</v>
      </c>
      <c r="E494" s="99">
        <v>40</v>
      </c>
      <c r="F494" t="s">
        <v>42</v>
      </c>
      <c r="G494" s="103" t="s">
        <v>182</v>
      </c>
      <c r="H494" t="s">
        <v>144</v>
      </c>
      <c r="I494" s="102">
        <v>627</v>
      </c>
    </row>
    <row r="495" spans="1:9">
      <c r="A495" t="s">
        <v>188</v>
      </c>
      <c r="B495" t="s">
        <v>142</v>
      </c>
      <c r="C495" t="s">
        <v>149</v>
      </c>
      <c r="D495" t="s">
        <v>143</v>
      </c>
      <c r="E495" s="99">
        <v>41</v>
      </c>
      <c r="F495" t="s">
        <v>43</v>
      </c>
      <c r="G495" s="103" t="s">
        <v>182</v>
      </c>
      <c r="H495" t="s">
        <v>144</v>
      </c>
      <c r="I495" s="102">
        <v>1931</v>
      </c>
    </row>
    <row r="496" spans="1:9">
      <c r="A496" t="s">
        <v>188</v>
      </c>
      <c r="B496" t="s">
        <v>142</v>
      </c>
      <c r="C496" t="s">
        <v>149</v>
      </c>
      <c r="D496" t="s">
        <v>143</v>
      </c>
      <c r="E496" s="99">
        <v>42</v>
      </c>
      <c r="F496" t="s">
        <v>44</v>
      </c>
      <c r="G496" s="103" t="s">
        <v>182</v>
      </c>
      <c r="H496" t="s">
        <v>144</v>
      </c>
      <c r="I496" s="102">
        <v>1260</v>
      </c>
    </row>
    <row r="497" spans="1:9">
      <c r="A497" t="s">
        <v>188</v>
      </c>
      <c r="B497" t="s">
        <v>142</v>
      </c>
      <c r="C497" t="s">
        <v>149</v>
      </c>
      <c r="D497" t="s">
        <v>143</v>
      </c>
      <c r="E497" s="99">
        <v>43</v>
      </c>
      <c r="F497" t="s">
        <v>45</v>
      </c>
      <c r="G497" s="103" t="s">
        <v>182</v>
      </c>
      <c r="H497" t="s">
        <v>144</v>
      </c>
      <c r="I497" s="102">
        <v>2320</v>
      </c>
    </row>
    <row r="498" spans="1:9">
      <c r="A498" t="s">
        <v>188</v>
      </c>
      <c r="B498" t="s">
        <v>142</v>
      </c>
      <c r="C498" t="s">
        <v>149</v>
      </c>
      <c r="D498" t="s">
        <v>143</v>
      </c>
      <c r="E498" s="99">
        <v>44</v>
      </c>
      <c r="F498" t="s">
        <v>46</v>
      </c>
      <c r="G498" s="103" t="s">
        <v>182</v>
      </c>
      <c r="H498" t="s">
        <v>144</v>
      </c>
      <c r="I498" s="102">
        <v>1203</v>
      </c>
    </row>
    <row r="499" spans="1:9">
      <c r="A499" t="s">
        <v>188</v>
      </c>
      <c r="B499" t="s">
        <v>142</v>
      </c>
      <c r="C499" t="s">
        <v>149</v>
      </c>
      <c r="D499" t="s">
        <v>143</v>
      </c>
      <c r="E499" s="99">
        <v>45</v>
      </c>
      <c r="F499" t="s">
        <v>47</v>
      </c>
      <c r="G499" s="103" t="s">
        <v>182</v>
      </c>
      <c r="H499" t="s">
        <v>144</v>
      </c>
      <c r="I499" s="102">
        <v>493</v>
      </c>
    </row>
    <row r="500" spans="1:9">
      <c r="A500" t="s">
        <v>188</v>
      </c>
      <c r="B500" t="s">
        <v>142</v>
      </c>
      <c r="C500" t="s">
        <v>149</v>
      </c>
      <c r="D500" t="s">
        <v>143</v>
      </c>
      <c r="E500" s="99">
        <v>46</v>
      </c>
      <c r="F500" t="s">
        <v>48</v>
      </c>
      <c r="G500" s="103" t="s">
        <v>182</v>
      </c>
      <c r="H500" t="s">
        <v>144</v>
      </c>
      <c r="I500" s="102">
        <v>239</v>
      </c>
    </row>
    <row r="501" spans="1:9">
      <c r="A501" t="s">
        <v>188</v>
      </c>
      <c r="B501" t="s">
        <v>142</v>
      </c>
      <c r="C501" t="s">
        <v>149</v>
      </c>
      <c r="D501" t="s">
        <v>143</v>
      </c>
      <c r="E501" s="99">
        <v>47</v>
      </c>
      <c r="F501" t="s">
        <v>189</v>
      </c>
      <c r="G501" s="103" t="s">
        <v>182</v>
      </c>
      <c r="H501" t="s">
        <v>144</v>
      </c>
      <c r="I501" s="102">
        <v>261</v>
      </c>
    </row>
    <row r="502" spans="1:9">
      <c r="A502" t="s">
        <v>188</v>
      </c>
      <c r="B502" t="s">
        <v>142</v>
      </c>
      <c r="C502" t="s">
        <v>149</v>
      </c>
      <c r="D502" t="s">
        <v>143</v>
      </c>
      <c r="E502" s="99">
        <v>48</v>
      </c>
      <c r="F502" t="s">
        <v>202</v>
      </c>
      <c r="G502" s="103" t="s">
        <v>182</v>
      </c>
      <c r="H502" t="s">
        <v>144</v>
      </c>
      <c r="I502" s="102">
        <v>320</v>
      </c>
    </row>
    <row r="503" spans="1:9">
      <c r="A503" t="s">
        <v>188</v>
      </c>
      <c r="B503" t="s">
        <v>142</v>
      </c>
      <c r="C503" t="s">
        <v>149</v>
      </c>
      <c r="D503" t="s">
        <v>143</v>
      </c>
      <c r="E503" s="99">
        <v>49</v>
      </c>
      <c r="F503" t="s">
        <v>51</v>
      </c>
      <c r="G503" s="103" t="s">
        <v>182</v>
      </c>
      <c r="H503" t="s">
        <v>144</v>
      </c>
      <c r="I503" s="102">
        <v>15</v>
      </c>
    </row>
    <row r="504" spans="1:9">
      <c r="A504" t="s">
        <v>188</v>
      </c>
      <c r="B504" t="s">
        <v>142</v>
      </c>
      <c r="C504" t="s">
        <v>149</v>
      </c>
      <c r="D504" t="s">
        <v>143</v>
      </c>
      <c r="E504" s="99">
        <v>50</v>
      </c>
      <c r="F504" t="s">
        <v>52</v>
      </c>
      <c r="G504" s="103" t="s">
        <v>182</v>
      </c>
      <c r="H504" t="s">
        <v>144</v>
      </c>
      <c r="I504" s="102">
        <v>30</v>
      </c>
    </row>
    <row r="505" spans="1:9">
      <c r="A505" t="s">
        <v>188</v>
      </c>
      <c r="B505" t="s">
        <v>142</v>
      </c>
      <c r="C505" t="s">
        <v>149</v>
      </c>
      <c r="D505" t="s">
        <v>143</v>
      </c>
      <c r="E505" s="99">
        <v>51</v>
      </c>
      <c r="F505" t="s">
        <v>53</v>
      </c>
      <c r="G505" s="103" t="s">
        <v>182</v>
      </c>
      <c r="H505" t="s">
        <v>144</v>
      </c>
      <c r="I505" s="102">
        <v>84</v>
      </c>
    </row>
    <row r="506" spans="1:9">
      <c r="A506" t="s">
        <v>188</v>
      </c>
      <c r="B506" t="s">
        <v>142</v>
      </c>
      <c r="C506" t="s">
        <v>149</v>
      </c>
      <c r="D506" t="s">
        <v>143</v>
      </c>
      <c r="E506" s="99">
        <v>52</v>
      </c>
      <c r="F506" t="s">
        <v>54</v>
      </c>
      <c r="G506" s="103" t="s">
        <v>182</v>
      </c>
      <c r="H506" t="s">
        <v>144</v>
      </c>
      <c r="I506" s="102">
        <v>127</v>
      </c>
    </row>
    <row r="507" spans="1:9">
      <c r="A507" t="s">
        <v>188</v>
      </c>
      <c r="B507" t="s">
        <v>142</v>
      </c>
      <c r="C507" t="s">
        <v>149</v>
      </c>
      <c r="D507" t="s">
        <v>143</v>
      </c>
      <c r="E507" s="99">
        <v>53</v>
      </c>
      <c r="F507" t="s">
        <v>55</v>
      </c>
      <c r="G507" s="103" t="s">
        <v>182</v>
      </c>
      <c r="H507" t="s">
        <v>144</v>
      </c>
      <c r="I507" s="102">
        <v>166</v>
      </c>
    </row>
    <row r="508" spans="1:9">
      <c r="A508" t="s">
        <v>188</v>
      </c>
      <c r="B508" t="s">
        <v>142</v>
      </c>
      <c r="C508" t="s">
        <v>149</v>
      </c>
      <c r="D508" t="s">
        <v>143</v>
      </c>
      <c r="E508" s="99">
        <v>54</v>
      </c>
      <c r="F508" t="s">
        <v>56</v>
      </c>
      <c r="G508" s="103" t="s">
        <v>182</v>
      </c>
      <c r="H508" t="s">
        <v>144</v>
      </c>
      <c r="I508" s="102">
        <v>135</v>
      </c>
    </row>
    <row r="509" spans="1:9">
      <c r="A509" t="s">
        <v>188</v>
      </c>
      <c r="B509" t="s">
        <v>142</v>
      </c>
      <c r="C509" t="s">
        <v>149</v>
      </c>
      <c r="D509" t="s">
        <v>143</v>
      </c>
      <c r="E509" s="99">
        <v>57</v>
      </c>
      <c r="F509" t="s">
        <v>57</v>
      </c>
      <c r="G509" s="103" t="s">
        <v>182</v>
      </c>
      <c r="H509" t="s">
        <v>144</v>
      </c>
      <c r="I509" s="102">
        <v>877</v>
      </c>
    </row>
    <row r="510" spans="1:9">
      <c r="A510" t="s">
        <v>188</v>
      </c>
      <c r="B510" t="s">
        <v>142</v>
      </c>
      <c r="C510" t="s">
        <v>149</v>
      </c>
      <c r="D510" t="s">
        <v>143</v>
      </c>
      <c r="E510" s="99">
        <v>58</v>
      </c>
      <c r="F510" t="s">
        <v>58</v>
      </c>
      <c r="G510" s="103" t="s">
        <v>182</v>
      </c>
      <c r="H510" t="s">
        <v>144</v>
      </c>
      <c r="I510" s="102">
        <v>125</v>
      </c>
    </row>
    <row r="511" spans="1:9">
      <c r="A511" t="s">
        <v>188</v>
      </c>
      <c r="B511" t="s">
        <v>142</v>
      </c>
      <c r="C511" t="s">
        <v>149</v>
      </c>
      <c r="D511" t="s">
        <v>143</v>
      </c>
      <c r="E511" s="99">
        <v>59</v>
      </c>
      <c r="F511" t="s">
        <v>59</v>
      </c>
      <c r="G511" s="103" t="s">
        <v>182</v>
      </c>
      <c r="H511" t="s">
        <v>144</v>
      </c>
      <c r="I511" s="102">
        <v>259</v>
      </c>
    </row>
    <row r="512" spans="1:9">
      <c r="A512" t="s">
        <v>188</v>
      </c>
      <c r="B512" t="s">
        <v>142</v>
      </c>
      <c r="C512" t="s">
        <v>149</v>
      </c>
      <c r="D512" t="s">
        <v>143</v>
      </c>
      <c r="E512" s="99">
        <v>60</v>
      </c>
      <c r="F512" t="s">
        <v>60</v>
      </c>
      <c r="G512" s="103" t="s">
        <v>182</v>
      </c>
      <c r="H512" t="s">
        <v>144</v>
      </c>
      <c r="I512" s="102">
        <v>453</v>
      </c>
    </row>
    <row r="513" spans="1:9">
      <c r="A513" t="s">
        <v>188</v>
      </c>
      <c r="B513" t="s">
        <v>142</v>
      </c>
      <c r="C513" t="s">
        <v>149</v>
      </c>
      <c r="D513" t="s">
        <v>143</v>
      </c>
      <c r="E513" s="99">
        <v>61</v>
      </c>
      <c r="F513" t="s">
        <v>61</v>
      </c>
      <c r="G513" s="103" t="s">
        <v>182</v>
      </c>
      <c r="H513" t="s">
        <v>144</v>
      </c>
      <c r="I513" s="102">
        <v>1469</v>
      </c>
    </row>
    <row r="514" spans="1:9">
      <c r="A514" t="s">
        <v>188</v>
      </c>
      <c r="B514" t="s">
        <v>142</v>
      </c>
      <c r="C514" t="s">
        <v>149</v>
      </c>
      <c r="D514" t="s">
        <v>143</v>
      </c>
      <c r="E514" s="99">
        <v>62</v>
      </c>
      <c r="F514" t="s">
        <v>62</v>
      </c>
      <c r="G514" s="103" t="s">
        <v>182</v>
      </c>
      <c r="H514" t="s">
        <v>144</v>
      </c>
      <c r="I514" s="102">
        <v>1006</v>
      </c>
    </row>
    <row r="515" spans="1:9">
      <c r="A515" t="s">
        <v>188</v>
      </c>
      <c r="B515" t="s">
        <v>142</v>
      </c>
      <c r="C515" t="s">
        <v>149</v>
      </c>
      <c r="D515" t="s">
        <v>143</v>
      </c>
      <c r="E515" s="99">
        <v>63</v>
      </c>
      <c r="F515" t="s">
        <v>63</v>
      </c>
      <c r="G515" s="103" t="s">
        <v>182</v>
      </c>
      <c r="H515" t="s">
        <v>144</v>
      </c>
      <c r="I515" s="102">
        <v>482</v>
      </c>
    </row>
    <row r="516" spans="1:9">
      <c r="A516" t="s">
        <v>188</v>
      </c>
      <c r="B516" t="s">
        <v>142</v>
      </c>
      <c r="C516" t="s">
        <v>149</v>
      </c>
      <c r="D516" t="s">
        <v>143</v>
      </c>
      <c r="E516" s="99">
        <v>64</v>
      </c>
      <c r="F516" t="s">
        <v>64</v>
      </c>
      <c r="G516" s="103" t="s">
        <v>182</v>
      </c>
      <c r="H516" t="s">
        <v>144</v>
      </c>
      <c r="I516" s="102">
        <v>95</v>
      </c>
    </row>
    <row r="517" spans="1:9">
      <c r="A517" t="s">
        <v>188</v>
      </c>
      <c r="B517" t="s">
        <v>142</v>
      </c>
      <c r="C517" t="s">
        <v>149</v>
      </c>
      <c r="D517" t="s">
        <v>143</v>
      </c>
      <c r="E517" s="99">
        <v>67</v>
      </c>
      <c r="F517" t="s">
        <v>65</v>
      </c>
      <c r="G517" s="103" t="s">
        <v>182</v>
      </c>
      <c r="H517" t="s">
        <v>144</v>
      </c>
      <c r="I517" s="102">
        <v>373</v>
      </c>
    </row>
    <row r="518" spans="1:9">
      <c r="A518" t="s">
        <v>188</v>
      </c>
      <c r="B518" t="s">
        <v>142</v>
      </c>
      <c r="C518" t="s">
        <v>149</v>
      </c>
      <c r="D518" t="s">
        <v>143</v>
      </c>
      <c r="E518" s="99">
        <v>68</v>
      </c>
      <c r="F518" t="s">
        <v>66</v>
      </c>
      <c r="G518" s="103" t="s">
        <v>182</v>
      </c>
      <c r="H518" t="s">
        <v>144</v>
      </c>
      <c r="I518" s="102">
        <v>1068</v>
      </c>
    </row>
    <row r="519" spans="1:9">
      <c r="A519" t="s">
        <v>188</v>
      </c>
      <c r="B519" t="s">
        <v>142</v>
      </c>
      <c r="C519" t="s">
        <v>149</v>
      </c>
      <c r="D519" t="s">
        <v>143</v>
      </c>
      <c r="E519" s="99">
        <v>69</v>
      </c>
      <c r="F519" t="s">
        <v>67</v>
      </c>
      <c r="G519" s="103" t="s">
        <v>182</v>
      </c>
      <c r="H519" t="s">
        <v>144</v>
      </c>
      <c r="I519" s="102">
        <v>285</v>
      </c>
    </row>
    <row r="520" spans="1:9">
      <c r="A520" t="s">
        <v>188</v>
      </c>
      <c r="B520" t="s">
        <v>142</v>
      </c>
      <c r="C520" t="s">
        <v>149</v>
      </c>
      <c r="D520" t="s">
        <v>143</v>
      </c>
      <c r="E520" s="99">
        <v>70</v>
      </c>
      <c r="F520" t="s">
        <v>151</v>
      </c>
      <c r="G520" s="103" t="s">
        <v>182</v>
      </c>
      <c r="H520" t="s">
        <v>144</v>
      </c>
      <c r="I520" s="102">
        <v>282</v>
      </c>
    </row>
    <row r="521" spans="1:9">
      <c r="A521" t="s">
        <v>188</v>
      </c>
      <c r="B521" t="s">
        <v>142</v>
      </c>
      <c r="C521" t="s">
        <v>149</v>
      </c>
      <c r="D521" t="s">
        <v>143</v>
      </c>
      <c r="E521" s="99">
        <v>71</v>
      </c>
      <c r="F521" t="s">
        <v>69</v>
      </c>
      <c r="G521" s="103" t="s">
        <v>182</v>
      </c>
      <c r="H521" t="s">
        <v>144</v>
      </c>
      <c r="I521" s="102">
        <v>778</v>
      </c>
    </row>
    <row r="522" spans="1:9">
      <c r="A522" t="s">
        <v>188</v>
      </c>
      <c r="B522" t="s">
        <v>142</v>
      </c>
      <c r="C522" t="s">
        <v>149</v>
      </c>
      <c r="D522" t="s">
        <v>143</v>
      </c>
      <c r="E522" s="99">
        <v>72</v>
      </c>
      <c r="F522" t="s">
        <v>70</v>
      </c>
      <c r="G522" s="103" t="s">
        <v>182</v>
      </c>
      <c r="H522" t="s">
        <v>144</v>
      </c>
      <c r="I522" s="102">
        <v>376</v>
      </c>
    </row>
    <row r="523" spans="1:9">
      <c r="A523" t="s">
        <v>188</v>
      </c>
      <c r="B523" t="s">
        <v>142</v>
      </c>
      <c r="C523" t="s">
        <v>149</v>
      </c>
      <c r="D523" t="s">
        <v>143</v>
      </c>
      <c r="E523" s="99">
        <v>73</v>
      </c>
      <c r="F523" t="s">
        <v>190</v>
      </c>
      <c r="G523" s="103" t="s">
        <v>182</v>
      </c>
      <c r="H523" t="s">
        <v>144</v>
      </c>
      <c r="I523" s="102">
        <v>1176</v>
      </c>
    </row>
    <row r="524" spans="1:9">
      <c r="A524" t="s">
        <v>188</v>
      </c>
      <c r="B524" t="s">
        <v>142</v>
      </c>
      <c r="C524" t="s">
        <v>149</v>
      </c>
      <c r="D524" t="s">
        <v>143</v>
      </c>
      <c r="E524" s="99">
        <v>74</v>
      </c>
      <c r="F524" t="s">
        <v>72</v>
      </c>
      <c r="G524" s="103" t="s">
        <v>182</v>
      </c>
      <c r="H524" t="s">
        <v>144</v>
      </c>
      <c r="I524" s="102">
        <v>61</v>
      </c>
    </row>
    <row r="525" spans="1:9">
      <c r="A525" t="s">
        <v>188</v>
      </c>
      <c r="B525" t="s">
        <v>142</v>
      </c>
      <c r="C525" t="s">
        <v>149</v>
      </c>
      <c r="D525" t="s">
        <v>143</v>
      </c>
      <c r="E525" s="99">
        <v>75</v>
      </c>
      <c r="F525" t="s">
        <v>73</v>
      </c>
      <c r="G525" s="103" t="s">
        <v>182</v>
      </c>
      <c r="H525" t="s">
        <v>144</v>
      </c>
      <c r="I525" s="102">
        <v>483</v>
      </c>
    </row>
    <row r="526" spans="1:9">
      <c r="A526" t="s">
        <v>188</v>
      </c>
      <c r="B526" t="s">
        <v>142</v>
      </c>
      <c r="C526" t="s">
        <v>149</v>
      </c>
      <c r="D526" t="s">
        <v>143</v>
      </c>
      <c r="E526" s="99">
        <v>78</v>
      </c>
      <c r="F526" t="s">
        <v>74</v>
      </c>
      <c r="G526" s="103" t="s">
        <v>182</v>
      </c>
      <c r="H526" t="s">
        <v>144</v>
      </c>
      <c r="I526" s="102">
        <v>127</v>
      </c>
    </row>
    <row r="527" spans="1:9">
      <c r="A527" t="s">
        <v>188</v>
      </c>
      <c r="B527" t="s">
        <v>142</v>
      </c>
      <c r="C527" t="s">
        <v>149</v>
      </c>
      <c r="D527" t="s">
        <v>143</v>
      </c>
      <c r="E527" s="99">
        <v>79</v>
      </c>
      <c r="F527" t="s">
        <v>75</v>
      </c>
      <c r="G527" s="103" t="s">
        <v>182</v>
      </c>
      <c r="H527" t="s">
        <v>144</v>
      </c>
      <c r="I527" s="102">
        <v>611</v>
      </c>
    </row>
    <row r="528" spans="1:9">
      <c r="A528" t="s">
        <v>188</v>
      </c>
      <c r="B528" t="s">
        <v>142</v>
      </c>
      <c r="C528" t="s">
        <v>149</v>
      </c>
      <c r="D528" t="s">
        <v>143</v>
      </c>
      <c r="E528" s="99">
        <v>81</v>
      </c>
      <c r="F528" t="s">
        <v>76</v>
      </c>
      <c r="G528" s="103" t="s">
        <v>182</v>
      </c>
      <c r="H528" t="s">
        <v>144</v>
      </c>
      <c r="I528" s="102">
        <v>39</v>
      </c>
    </row>
    <row r="529" spans="1:9">
      <c r="A529" t="s">
        <v>188</v>
      </c>
      <c r="B529" t="s">
        <v>142</v>
      </c>
      <c r="C529" t="s">
        <v>149</v>
      </c>
      <c r="D529" t="s">
        <v>143</v>
      </c>
      <c r="E529" s="99">
        <v>82</v>
      </c>
      <c r="F529" t="s">
        <v>77</v>
      </c>
      <c r="G529" s="103" t="s">
        <v>182</v>
      </c>
      <c r="H529" t="s">
        <v>144</v>
      </c>
      <c r="I529" s="102">
        <v>276</v>
      </c>
    </row>
    <row r="530" spans="1:9">
      <c r="A530" t="s">
        <v>188</v>
      </c>
      <c r="B530" t="s">
        <v>142</v>
      </c>
      <c r="C530" t="s">
        <v>149</v>
      </c>
      <c r="D530" t="s">
        <v>143</v>
      </c>
      <c r="E530" s="99">
        <v>83</v>
      </c>
      <c r="F530" t="s">
        <v>78</v>
      </c>
      <c r="G530" s="103" t="s">
        <v>182</v>
      </c>
      <c r="H530" t="s">
        <v>144</v>
      </c>
      <c r="I530" s="102">
        <v>479</v>
      </c>
    </row>
    <row r="531" spans="1:9">
      <c r="A531" t="s">
        <v>188</v>
      </c>
      <c r="B531" t="s">
        <v>142</v>
      </c>
      <c r="C531" t="s">
        <v>149</v>
      </c>
      <c r="D531" t="s">
        <v>143</v>
      </c>
      <c r="E531" s="99">
        <v>84</v>
      </c>
      <c r="F531" t="s">
        <v>79</v>
      </c>
      <c r="G531" s="103" t="s">
        <v>182</v>
      </c>
      <c r="H531" t="s">
        <v>144</v>
      </c>
      <c r="I531" s="102">
        <v>23</v>
      </c>
    </row>
    <row r="532" spans="1:9">
      <c r="A532" t="s">
        <v>188</v>
      </c>
      <c r="B532" t="s">
        <v>142</v>
      </c>
      <c r="C532" t="s">
        <v>149</v>
      </c>
      <c r="D532" t="s">
        <v>143</v>
      </c>
      <c r="E532" s="99">
        <v>85</v>
      </c>
      <c r="F532" t="s">
        <v>80</v>
      </c>
      <c r="G532" s="103" t="s">
        <v>182</v>
      </c>
      <c r="H532" t="s">
        <v>144</v>
      </c>
      <c r="I532" s="102">
        <v>66</v>
      </c>
    </row>
    <row r="533" spans="1:9">
      <c r="A533" t="s">
        <v>188</v>
      </c>
      <c r="B533" t="s">
        <v>142</v>
      </c>
      <c r="C533" t="s">
        <v>149</v>
      </c>
      <c r="D533" t="s">
        <v>143</v>
      </c>
      <c r="E533" s="99">
        <v>87</v>
      </c>
      <c r="F533" t="s">
        <v>81</v>
      </c>
      <c r="G533" s="103" t="s">
        <v>182</v>
      </c>
      <c r="H533" t="s">
        <v>144</v>
      </c>
      <c r="I533" s="102">
        <v>15</v>
      </c>
    </row>
    <row r="534" spans="1:9">
      <c r="A534" t="s">
        <v>188</v>
      </c>
      <c r="B534" t="s">
        <v>142</v>
      </c>
      <c r="C534" t="s">
        <v>149</v>
      </c>
      <c r="D534" t="s">
        <v>143</v>
      </c>
      <c r="E534" s="99">
        <v>91</v>
      </c>
      <c r="F534" t="s">
        <v>82</v>
      </c>
      <c r="G534" s="103" t="s">
        <v>182</v>
      </c>
      <c r="H534" t="s">
        <v>144</v>
      </c>
      <c r="I534" s="102">
        <v>208</v>
      </c>
    </row>
    <row r="535" spans="1:9">
      <c r="A535" t="s">
        <v>188</v>
      </c>
      <c r="B535" t="s">
        <v>142</v>
      </c>
      <c r="C535" t="s">
        <v>149</v>
      </c>
      <c r="D535" t="s">
        <v>143</v>
      </c>
      <c r="E535" s="99">
        <v>92</v>
      </c>
      <c r="F535" t="s">
        <v>83</v>
      </c>
      <c r="G535" s="103" t="s">
        <v>182</v>
      </c>
      <c r="H535" t="s">
        <v>144</v>
      </c>
      <c r="I535" s="102">
        <v>26</v>
      </c>
    </row>
    <row r="536" spans="1:9">
      <c r="A536" t="s">
        <v>188</v>
      </c>
      <c r="B536" t="s">
        <v>142</v>
      </c>
      <c r="C536" t="s">
        <v>149</v>
      </c>
      <c r="D536" t="s">
        <v>143</v>
      </c>
      <c r="E536" s="99">
        <v>93</v>
      </c>
      <c r="F536" t="s">
        <v>84</v>
      </c>
      <c r="G536" s="103" t="s">
        <v>182</v>
      </c>
      <c r="H536" t="s">
        <v>144</v>
      </c>
      <c r="I536" s="102">
        <v>515</v>
      </c>
    </row>
    <row r="537" spans="1:9">
      <c r="A537" t="s">
        <v>188</v>
      </c>
      <c r="B537" t="s">
        <v>142</v>
      </c>
      <c r="C537" t="s">
        <v>149</v>
      </c>
      <c r="D537" t="s">
        <v>143</v>
      </c>
      <c r="E537" s="99">
        <v>5</v>
      </c>
      <c r="F537" t="s">
        <v>25</v>
      </c>
      <c r="G537" s="103" t="s">
        <v>183</v>
      </c>
      <c r="H537" t="s">
        <v>144</v>
      </c>
      <c r="I537" s="102">
        <v>408</v>
      </c>
    </row>
    <row r="538" spans="1:9">
      <c r="A538" t="s">
        <v>188</v>
      </c>
      <c r="B538" t="s">
        <v>142</v>
      </c>
      <c r="C538" t="s">
        <v>149</v>
      </c>
      <c r="D538" t="s">
        <v>143</v>
      </c>
      <c r="E538" s="99">
        <v>6</v>
      </c>
      <c r="F538" t="s">
        <v>26</v>
      </c>
      <c r="G538" s="103" t="s">
        <v>183</v>
      </c>
      <c r="H538" t="s">
        <v>144</v>
      </c>
      <c r="I538" s="102">
        <v>251</v>
      </c>
    </row>
    <row r="539" spans="1:9">
      <c r="A539" t="s">
        <v>188</v>
      </c>
      <c r="B539" t="s">
        <v>142</v>
      </c>
      <c r="C539" t="s">
        <v>149</v>
      </c>
      <c r="D539" t="s">
        <v>143</v>
      </c>
      <c r="E539" s="99">
        <v>8</v>
      </c>
      <c r="F539" t="s">
        <v>27</v>
      </c>
      <c r="G539" s="103" t="s">
        <v>183</v>
      </c>
      <c r="H539" t="s">
        <v>144</v>
      </c>
      <c r="I539" s="102">
        <v>325</v>
      </c>
    </row>
    <row r="540" spans="1:9">
      <c r="A540" t="s">
        <v>188</v>
      </c>
      <c r="B540" t="s">
        <v>142</v>
      </c>
      <c r="C540" t="s">
        <v>149</v>
      </c>
      <c r="D540" t="s">
        <v>143</v>
      </c>
      <c r="E540" s="99">
        <v>10</v>
      </c>
      <c r="F540" t="s">
        <v>28</v>
      </c>
      <c r="G540" s="103" t="s">
        <v>183</v>
      </c>
      <c r="H540" t="s">
        <v>144</v>
      </c>
      <c r="I540" s="102">
        <v>37</v>
      </c>
    </row>
    <row r="541" spans="1:9">
      <c r="A541" t="s">
        <v>188</v>
      </c>
      <c r="B541" t="s">
        <v>142</v>
      </c>
      <c r="C541" t="s">
        <v>149</v>
      </c>
      <c r="D541" t="s">
        <v>143</v>
      </c>
      <c r="E541" s="99">
        <v>19</v>
      </c>
      <c r="F541" t="s">
        <v>29</v>
      </c>
      <c r="G541" s="103" t="s">
        <v>183</v>
      </c>
      <c r="H541" t="s">
        <v>144</v>
      </c>
      <c r="I541" s="102">
        <v>92</v>
      </c>
    </row>
    <row r="542" spans="1:9">
      <c r="A542" t="s">
        <v>188</v>
      </c>
      <c r="B542" t="s">
        <v>142</v>
      </c>
      <c r="C542" t="s">
        <v>149</v>
      </c>
      <c r="D542" t="s">
        <v>143</v>
      </c>
      <c r="E542" s="99">
        <v>20</v>
      </c>
      <c r="F542" t="s">
        <v>30</v>
      </c>
      <c r="G542" s="103" t="s">
        <v>183</v>
      </c>
      <c r="H542" t="s">
        <v>144</v>
      </c>
      <c r="I542" s="102">
        <v>288</v>
      </c>
    </row>
    <row r="543" spans="1:9">
      <c r="A543" t="s">
        <v>188</v>
      </c>
      <c r="B543" t="s">
        <v>142</v>
      </c>
      <c r="C543" t="s">
        <v>149</v>
      </c>
      <c r="D543" t="s">
        <v>143</v>
      </c>
      <c r="E543" s="99">
        <v>22</v>
      </c>
      <c r="F543" t="s">
        <v>31</v>
      </c>
      <c r="G543" s="103" t="s">
        <v>183</v>
      </c>
      <c r="H543" t="s">
        <v>144</v>
      </c>
      <c r="I543" s="102">
        <v>608</v>
      </c>
    </row>
    <row r="544" spans="1:9">
      <c r="A544" t="s">
        <v>188</v>
      </c>
      <c r="B544" t="s">
        <v>142</v>
      </c>
      <c r="C544" t="s">
        <v>149</v>
      </c>
      <c r="D544" t="s">
        <v>143</v>
      </c>
      <c r="E544" s="99">
        <v>23</v>
      </c>
      <c r="F544" t="s">
        <v>32</v>
      </c>
      <c r="G544" s="103" t="s">
        <v>183</v>
      </c>
      <c r="H544" t="s">
        <v>144</v>
      </c>
      <c r="I544" s="102">
        <v>1839</v>
      </c>
    </row>
    <row r="545" spans="1:9">
      <c r="A545" t="s">
        <v>188</v>
      </c>
      <c r="B545" t="s">
        <v>142</v>
      </c>
      <c r="C545" t="s">
        <v>149</v>
      </c>
      <c r="D545" t="s">
        <v>143</v>
      </c>
      <c r="E545" s="99">
        <v>27</v>
      </c>
      <c r="F545" t="s">
        <v>33</v>
      </c>
      <c r="G545" s="103" t="s">
        <v>183</v>
      </c>
      <c r="H545" t="s">
        <v>144</v>
      </c>
      <c r="I545" s="102">
        <v>325</v>
      </c>
    </row>
    <row r="546" spans="1:9">
      <c r="A546" t="s">
        <v>188</v>
      </c>
      <c r="B546" t="s">
        <v>142</v>
      </c>
      <c r="C546" t="s">
        <v>149</v>
      </c>
      <c r="D546" t="s">
        <v>143</v>
      </c>
      <c r="E546" s="99">
        <v>28</v>
      </c>
      <c r="F546" t="s">
        <v>34</v>
      </c>
      <c r="G546" s="103" t="s">
        <v>183</v>
      </c>
      <c r="H546" t="s">
        <v>144</v>
      </c>
      <c r="I546" s="102">
        <v>184</v>
      </c>
    </row>
    <row r="547" spans="1:9">
      <c r="A547" t="s">
        <v>188</v>
      </c>
      <c r="B547" t="s">
        <v>142</v>
      </c>
      <c r="C547" t="s">
        <v>149</v>
      </c>
      <c r="D547" t="s">
        <v>143</v>
      </c>
      <c r="E547" s="99">
        <v>33</v>
      </c>
      <c r="F547" t="s">
        <v>35</v>
      </c>
      <c r="G547" s="103" t="s">
        <v>183</v>
      </c>
      <c r="H547" t="s">
        <v>144</v>
      </c>
      <c r="I547" s="102">
        <v>1198</v>
      </c>
    </row>
    <row r="548" spans="1:9">
      <c r="A548" t="s">
        <v>188</v>
      </c>
      <c r="B548" t="s">
        <v>142</v>
      </c>
      <c r="C548" t="s">
        <v>149</v>
      </c>
      <c r="D548" t="s">
        <v>143</v>
      </c>
      <c r="E548" s="99">
        <v>34</v>
      </c>
      <c r="F548" t="s">
        <v>36</v>
      </c>
      <c r="G548" s="103" t="s">
        <v>183</v>
      </c>
      <c r="H548" t="s">
        <v>144</v>
      </c>
      <c r="I548" s="102">
        <v>1500</v>
      </c>
    </row>
    <row r="549" spans="1:9">
      <c r="A549" t="s">
        <v>188</v>
      </c>
      <c r="B549" t="s">
        <v>142</v>
      </c>
      <c r="C549" t="s">
        <v>149</v>
      </c>
      <c r="D549" t="s">
        <v>143</v>
      </c>
      <c r="E549" s="99">
        <v>35</v>
      </c>
      <c r="F549" t="s">
        <v>37</v>
      </c>
      <c r="G549" s="103" t="s">
        <v>183</v>
      </c>
      <c r="H549" t="s">
        <v>144</v>
      </c>
      <c r="I549" s="102">
        <v>2050</v>
      </c>
    </row>
    <row r="550" spans="1:9">
      <c r="A550" t="s">
        <v>188</v>
      </c>
      <c r="B550" t="s">
        <v>142</v>
      </c>
      <c r="C550" t="s">
        <v>149</v>
      </c>
      <c r="D550" t="s">
        <v>143</v>
      </c>
      <c r="E550" s="99">
        <v>36</v>
      </c>
      <c r="F550" t="s">
        <v>38</v>
      </c>
      <c r="G550" s="103" t="s">
        <v>183</v>
      </c>
      <c r="H550" t="s">
        <v>144</v>
      </c>
      <c r="I550" s="102">
        <v>5883</v>
      </c>
    </row>
    <row r="551" spans="1:9">
      <c r="A551" t="s">
        <v>188</v>
      </c>
      <c r="B551" t="s">
        <v>142</v>
      </c>
      <c r="C551" t="s">
        <v>149</v>
      </c>
      <c r="D551" t="s">
        <v>143</v>
      </c>
      <c r="E551" s="99">
        <v>37</v>
      </c>
      <c r="F551" t="s">
        <v>39</v>
      </c>
      <c r="G551" s="103" t="s">
        <v>183</v>
      </c>
      <c r="H551" t="s">
        <v>144</v>
      </c>
      <c r="I551" s="102">
        <v>1100</v>
      </c>
    </row>
    <row r="552" spans="1:9">
      <c r="A552" t="s">
        <v>188</v>
      </c>
      <c r="B552" t="s">
        <v>142</v>
      </c>
      <c r="C552" t="s">
        <v>149</v>
      </c>
      <c r="D552" t="s">
        <v>143</v>
      </c>
      <c r="E552" s="99">
        <v>38</v>
      </c>
      <c r="F552" t="s">
        <v>40</v>
      </c>
      <c r="G552" s="103" t="s">
        <v>183</v>
      </c>
      <c r="H552" t="s">
        <v>144</v>
      </c>
      <c r="I552" s="102">
        <v>1777</v>
      </c>
    </row>
    <row r="553" spans="1:9">
      <c r="A553" t="s">
        <v>188</v>
      </c>
      <c r="B553" t="s">
        <v>142</v>
      </c>
      <c r="C553" t="s">
        <v>149</v>
      </c>
      <c r="D553" t="s">
        <v>143</v>
      </c>
      <c r="E553" s="99">
        <v>39</v>
      </c>
      <c r="F553" t="s">
        <v>41</v>
      </c>
      <c r="G553" s="103" t="s">
        <v>183</v>
      </c>
      <c r="H553" t="s">
        <v>144</v>
      </c>
      <c r="I553" s="102">
        <v>3663</v>
      </c>
    </row>
    <row r="554" spans="1:9">
      <c r="A554" t="s">
        <v>188</v>
      </c>
      <c r="B554" t="s">
        <v>142</v>
      </c>
      <c r="C554" t="s">
        <v>149</v>
      </c>
      <c r="D554" t="s">
        <v>143</v>
      </c>
      <c r="E554" s="99">
        <v>40</v>
      </c>
      <c r="F554" t="s">
        <v>42</v>
      </c>
      <c r="G554" s="103" t="s">
        <v>183</v>
      </c>
      <c r="H554" t="s">
        <v>144</v>
      </c>
      <c r="I554" s="102">
        <v>631</v>
      </c>
    </row>
    <row r="555" spans="1:9">
      <c r="A555" t="s">
        <v>188</v>
      </c>
      <c r="B555" t="s">
        <v>142</v>
      </c>
      <c r="C555" t="s">
        <v>149</v>
      </c>
      <c r="D555" t="s">
        <v>143</v>
      </c>
      <c r="E555" s="99">
        <v>41</v>
      </c>
      <c r="F555" t="s">
        <v>43</v>
      </c>
      <c r="G555" s="103" t="s">
        <v>183</v>
      </c>
      <c r="H555" t="s">
        <v>144</v>
      </c>
      <c r="I555" s="102">
        <v>1996</v>
      </c>
    </row>
    <row r="556" spans="1:9">
      <c r="A556" t="s">
        <v>188</v>
      </c>
      <c r="B556" t="s">
        <v>142</v>
      </c>
      <c r="C556" t="s">
        <v>149</v>
      </c>
      <c r="D556" t="s">
        <v>143</v>
      </c>
      <c r="E556" s="99">
        <v>42</v>
      </c>
      <c r="F556" t="s">
        <v>44</v>
      </c>
      <c r="G556" s="103" t="s">
        <v>183</v>
      </c>
      <c r="H556" t="s">
        <v>144</v>
      </c>
      <c r="I556" s="102">
        <v>1308</v>
      </c>
    </row>
    <row r="557" spans="1:9">
      <c r="A557" t="s">
        <v>188</v>
      </c>
      <c r="B557" t="s">
        <v>142</v>
      </c>
      <c r="C557" t="s">
        <v>149</v>
      </c>
      <c r="D557" t="s">
        <v>143</v>
      </c>
      <c r="E557" s="99">
        <v>43</v>
      </c>
      <c r="F557" t="s">
        <v>45</v>
      </c>
      <c r="G557" s="103" t="s">
        <v>183</v>
      </c>
      <c r="H557" t="s">
        <v>144</v>
      </c>
      <c r="I557" s="102">
        <v>2484</v>
      </c>
    </row>
    <row r="558" spans="1:9">
      <c r="A558" t="s">
        <v>188</v>
      </c>
      <c r="B558" t="s">
        <v>142</v>
      </c>
      <c r="C558" t="s">
        <v>149</v>
      </c>
      <c r="D558" t="s">
        <v>143</v>
      </c>
      <c r="E558" s="99">
        <v>44</v>
      </c>
      <c r="F558" t="s">
        <v>46</v>
      </c>
      <c r="G558" s="103" t="s">
        <v>183</v>
      </c>
      <c r="H558" t="s">
        <v>144</v>
      </c>
      <c r="I558" s="102">
        <v>1298</v>
      </c>
    </row>
    <row r="559" spans="1:9">
      <c r="A559" t="s">
        <v>188</v>
      </c>
      <c r="B559" t="s">
        <v>142</v>
      </c>
      <c r="C559" t="s">
        <v>149</v>
      </c>
      <c r="D559" t="s">
        <v>143</v>
      </c>
      <c r="E559" s="99">
        <v>45</v>
      </c>
      <c r="F559" t="s">
        <v>47</v>
      </c>
      <c r="G559" s="103" t="s">
        <v>183</v>
      </c>
      <c r="H559" t="s">
        <v>144</v>
      </c>
      <c r="I559" s="102">
        <v>530</v>
      </c>
    </row>
    <row r="560" spans="1:9">
      <c r="A560" t="s">
        <v>188</v>
      </c>
      <c r="B560" t="s">
        <v>142</v>
      </c>
      <c r="C560" t="s">
        <v>149</v>
      </c>
      <c r="D560" t="s">
        <v>143</v>
      </c>
      <c r="E560" s="99">
        <v>46</v>
      </c>
      <c r="F560" t="s">
        <v>48</v>
      </c>
      <c r="G560" s="103" t="s">
        <v>183</v>
      </c>
      <c r="H560" t="s">
        <v>144</v>
      </c>
      <c r="I560" s="102">
        <v>245</v>
      </c>
    </row>
    <row r="561" spans="1:9">
      <c r="A561" t="s">
        <v>188</v>
      </c>
      <c r="B561" t="s">
        <v>142</v>
      </c>
      <c r="C561" t="s">
        <v>149</v>
      </c>
      <c r="D561" t="s">
        <v>143</v>
      </c>
      <c r="E561" s="99">
        <v>47</v>
      </c>
      <c r="F561" t="s">
        <v>189</v>
      </c>
      <c r="G561" s="103" t="s">
        <v>183</v>
      </c>
      <c r="H561" t="s">
        <v>144</v>
      </c>
      <c r="I561" s="102">
        <v>252</v>
      </c>
    </row>
    <row r="562" spans="1:9">
      <c r="A562" t="s">
        <v>188</v>
      </c>
      <c r="B562" t="s">
        <v>142</v>
      </c>
      <c r="C562" t="s">
        <v>149</v>
      </c>
      <c r="D562" t="s">
        <v>143</v>
      </c>
      <c r="E562" s="99">
        <v>48</v>
      </c>
      <c r="F562" t="s">
        <v>202</v>
      </c>
      <c r="G562" s="103" t="s">
        <v>183</v>
      </c>
      <c r="H562" t="s">
        <v>144</v>
      </c>
      <c r="I562" s="102">
        <v>347</v>
      </c>
    </row>
    <row r="563" spans="1:9">
      <c r="A563" t="s">
        <v>188</v>
      </c>
      <c r="B563" t="s">
        <v>142</v>
      </c>
      <c r="C563" t="s">
        <v>149</v>
      </c>
      <c r="D563" t="s">
        <v>143</v>
      </c>
      <c r="E563" s="99">
        <v>49</v>
      </c>
      <c r="F563" t="s">
        <v>51</v>
      </c>
      <c r="G563" s="103" t="s">
        <v>183</v>
      </c>
      <c r="H563" t="s">
        <v>144</v>
      </c>
      <c r="I563" s="102">
        <v>18</v>
      </c>
    </row>
    <row r="564" spans="1:9">
      <c r="A564" t="s">
        <v>188</v>
      </c>
      <c r="B564" t="s">
        <v>142</v>
      </c>
      <c r="C564" t="s">
        <v>149</v>
      </c>
      <c r="D564" t="s">
        <v>143</v>
      </c>
      <c r="E564" s="99">
        <v>50</v>
      </c>
      <c r="F564" t="s">
        <v>52</v>
      </c>
      <c r="G564" s="103" t="s">
        <v>183</v>
      </c>
      <c r="H564" t="s">
        <v>144</v>
      </c>
      <c r="I564" s="102">
        <v>36</v>
      </c>
    </row>
    <row r="565" spans="1:9">
      <c r="A565" t="s">
        <v>188</v>
      </c>
      <c r="B565" t="s">
        <v>142</v>
      </c>
      <c r="C565" t="s">
        <v>149</v>
      </c>
      <c r="D565" t="s">
        <v>143</v>
      </c>
      <c r="E565" s="99">
        <v>51</v>
      </c>
      <c r="F565" t="s">
        <v>53</v>
      </c>
      <c r="G565" s="103" t="s">
        <v>183</v>
      </c>
      <c r="H565" t="s">
        <v>144</v>
      </c>
      <c r="I565" s="102">
        <v>89</v>
      </c>
    </row>
    <row r="566" spans="1:9">
      <c r="A566" t="s">
        <v>188</v>
      </c>
      <c r="B566" t="s">
        <v>142</v>
      </c>
      <c r="C566" t="s">
        <v>149</v>
      </c>
      <c r="D566" t="s">
        <v>143</v>
      </c>
      <c r="E566" s="99">
        <v>52</v>
      </c>
      <c r="F566" t="s">
        <v>54</v>
      </c>
      <c r="G566" s="103" t="s">
        <v>183</v>
      </c>
      <c r="H566" t="s">
        <v>144</v>
      </c>
      <c r="I566" s="102">
        <v>114</v>
      </c>
    </row>
    <row r="567" spans="1:9">
      <c r="A567" t="s">
        <v>188</v>
      </c>
      <c r="B567" t="s">
        <v>142</v>
      </c>
      <c r="C567" t="s">
        <v>149</v>
      </c>
      <c r="D567" t="s">
        <v>143</v>
      </c>
      <c r="E567" s="99">
        <v>53</v>
      </c>
      <c r="F567" t="s">
        <v>55</v>
      </c>
      <c r="G567" s="103" t="s">
        <v>183</v>
      </c>
      <c r="H567" t="s">
        <v>144</v>
      </c>
      <c r="I567" s="102">
        <v>173</v>
      </c>
    </row>
    <row r="568" spans="1:9">
      <c r="A568" t="s">
        <v>188</v>
      </c>
      <c r="B568" t="s">
        <v>142</v>
      </c>
      <c r="C568" t="s">
        <v>149</v>
      </c>
      <c r="D568" t="s">
        <v>143</v>
      </c>
      <c r="E568" s="99">
        <v>54</v>
      </c>
      <c r="F568" t="s">
        <v>56</v>
      </c>
      <c r="G568" s="103" t="s">
        <v>183</v>
      </c>
      <c r="H568" t="s">
        <v>144</v>
      </c>
      <c r="I568" s="102">
        <v>133</v>
      </c>
    </row>
    <row r="569" spans="1:9">
      <c r="A569" t="s">
        <v>188</v>
      </c>
      <c r="B569" t="s">
        <v>142</v>
      </c>
      <c r="C569" t="s">
        <v>149</v>
      </c>
      <c r="D569" t="s">
        <v>143</v>
      </c>
      <c r="E569" s="99">
        <v>57</v>
      </c>
      <c r="F569" t="s">
        <v>57</v>
      </c>
      <c r="G569" s="103" t="s">
        <v>183</v>
      </c>
      <c r="H569" t="s">
        <v>144</v>
      </c>
      <c r="I569" s="102">
        <v>885</v>
      </c>
    </row>
    <row r="570" spans="1:9">
      <c r="A570" t="s">
        <v>188</v>
      </c>
      <c r="B570" t="s">
        <v>142</v>
      </c>
      <c r="C570" t="s">
        <v>149</v>
      </c>
      <c r="D570" t="s">
        <v>143</v>
      </c>
      <c r="E570" s="99">
        <v>58</v>
      </c>
      <c r="F570" t="s">
        <v>58</v>
      </c>
      <c r="G570" s="103" t="s">
        <v>183</v>
      </c>
      <c r="H570" t="s">
        <v>144</v>
      </c>
      <c r="I570" s="102">
        <v>128</v>
      </c>
    </row>
    <row r="571" spans="1:9">
      <c r="A571" t="s">
        <v>188</v>
      </c>
      <c r="B571" t="s">
        <v>142</v>
      </c>
      <c r="C571" t="s">
        <v>149</v>
      </c>
      <c r="D571" t="s">
        <v>143</v>
      </c>
      <c r="E571" s="99">
        <v>59</v>
      </c>
      <c r="F571" t="s">
        <v>59</v>
      </c>
      <c r="G571" s="103" t="s">
        <v>183</v>
      </c>
      <c r="H571" t="s">
        <v>144</v>
      </c>
      <c r="I571" s="102">
        <v>289</v>
      </c>
    </row>
    <row r="572" spans="1:9">
      <c r="A572" t="s">
        <v>188</v>
      </c>
      <c r="B572" t="s">
        <v>142</v>
      </c>
      <c r="C572" t="s">
        <v>149</v>
      </c>
      <c r="D572" t="s">
        <v>143</v>
      </c>
      <c r="E572" s="99">
        <v>60</v>
      </c>
      <c r="F572" t="s">
        <v>60</v>
      </c>
      <c r="G572" s="103" t="s">
        <v>183</v>
      </c>
      <c r="H572" t="s">
        <v>144</v>
      </c>
      <c r="I572" s="102">
        <v>463</v>
      </c>
    </row>
    <row r="573" spans="1:9">
      <c r="A573" t="s">
        <v>188</v>
      </c>
      <c r="B573" t="s">
        <v>142</v>
      </c>
      <c r="C573" t="s">
        <v>149</v>
      </c>
      <c r="D573" t="s">
        <v>143</v>
      </c>
      <c r="E573" s="99">
        <v>61</v>
      </c>
      <c r="F573" t="s">
        <v>61</v>
      </c>
      <c r="G573" s="103" t="s">
        <v>183</v>
      </c>
      <c r="H573" t="s">
        <v>144</v>
      </c>
      <c r="I573" s="102">
        <v>1540</v>
      </c>
    </row>
    <row r="574" spans="1:9">
      <c r="A574" t="s">
        <v>188</v>
      </c>
      <c r="B574" t="s">
        <v>142</v>
      </c>
      <c r="C574" t="s">
        <v>149</v>
      </c>
      <c r="D574" t="s">
        <v>143</v>
      </c>
      <c r="E574" s="99">
        <v>62</v>
      </c>
      <c r="F574" t="s">
        <v>62</v>
      </c>
      <c r="G574" s="103" t="s">
        <v>183</v>
      </c>
      <c r="H574" t="s">
        <v>144</v>
      </c>
      <c r="I574" s="102">
        <v>1064</v>
      </c>
    </row>
    <row r="575" spans="1:9">
      <c r="A575" t="s">
        <v>188</v>
      </c>
      <c r="B575" t="s">
        <v>142</v>
      </c>
      <c r="C575" t="s">
        <v>149</v>
      </c>
      <c r="D575" t="s">
        <v>143</v>
      </c>
      <c r="E575" s="99">
        <v>63</v>
      </c>
      <c r="F575" t="s">
        <v>63</v>
      </c>
      <c r="G575" s="103" t="s">
        <v>183</v>
      </c>
      <c r="H575" t="s">
        <v>144</v>
      </c>
      <c r="I575" s="102">
        <v>494</v>
      </c>
    </row>
    <row r="576" spans="1:9">
      <c r="A576" t="s">
        <v>188</v>
      </c>
      <c r="B576" t="s">
        <v>142</v>
      </c>
      <c r="C576" t="s">
        <v>149</v>
      </c>
      <c r="D576" t="s">
        <v>143</v>
      </c>
      <c r="E576" s="99">
        <v>64</v>
      </c>
      <c r="F576" t="s">
        <v>64</v>
      </c>
      <c r="G576" s="103" t="s">
        <v>183</v>
      </c>
      <c r="H576" t="s">
        <v>144</v>
      </c>
      <c r="I576" s="102">
        <v>98</v>
      </c>
    </row>
    <row r="577" spans="1:9">
      <c r="A577" t="s">
        <v>188</v>
      </c>
      <c r="B577" t="s">
        <v>142</v>
      </c>
      <c r="C577" t="s">
        <v>149</v>
      </c>
      <c r="D577" t="s">
        <v>143</v>
      </c>
      <c r="E577" s="99">
        <v>67</v>
      </c>
      <c r="F577" t="s">
        <v>65</v>
      </c>
      <c r="G577" s="103" t="s">
        <v>183</v>
      </c>
      <c r="H577" t="s">
        <v>144</v>
      </c>
      <c r="I577" s="102">
        <v>415</v>
      </c>
    </row>
    <row r="578" spans="1:9">
      <c r="A578" t="s">
        <v>188</v>
      </c>
      <c r="B578" t="s">
        <v>142</v>
      </c>
      <c r="C578" t="s">
        <v>149</v>
      </c>
      <c r="D578" t="s">
        <v>143</v>
      </c>
      <c r="E578" s="99">
        <v>68</v>
      </c>
      <c r="F578" t="s">
        <v>66</v>
      </c>
      <c r="G578" s="103" t="s">
        <v>183</v>
      </c>
      <c r="H578" t="s">
        <v>144</v>
      </c>
      <c r="I578" s="102">
        <v>1168</v>
      </c>
    </row>
    <row r="579" spans="1:9">
      <c r="A579" t="s">
        <v>188</v>
      </c>
      <c r="B579" t="s">
        <v>142</v>
      </c>
      <c r="C579" t="s">
        <v>149</v>
      </c>
      <c r="D579" t="s">
        <v>143</v>
      </c>
      <c r="E579" s="99">
        <v>69</v>
      </c>
      <c r="F579" t="s">
        <v>67</v>
      </c>
      <c r="G579" s="103" t="s">
        <v>183</v>
      </c>
      <c r="H579" t="s">
        <v>144</v>
      </c>
      <c r="I579" s="102">
        <v>303</v>
      </c>
    </row>
    <row r="580" spans="1:9">
      <c r="A580" t="s">
        <v>188</v>
      </c>
      <c r="B580" t="s">
        <v>142</v>
      </c>
      <c r="C580" t="s">
        <v>149</v>
      </c>
      <c r="D580" t="s">
        <v>143</v>
      </c>
      <c r="E580" s="99">
        <v>70</v>
      </c>
      <c r="F580" t="s">
        <v>151</v>
      </c>
      <c r="G580" s="103" t="s">
        <v>183</v>
      </c>
      <c r="H580" t="s">
        <v>144</v>
      </c>
      <c r="I580" s="102">
        <v>276</v>
      </c>
    </row>
    <row r="581" spans="1:9">
      <c r="A581" t="s">
        <v>188</v>
      </c>
      <c r="B581" t="s">
        <v>142</v>
      </c>
      <c r="C581" t="s">
        <v>149</v>
      </c>
      <c r="D581" t="s">
        <v>143</v>
      </c>
      <c r="E581" s="99">
        <v>71</v>
      </c>
      <c r="F581" t="s">
        <v>69</v>
      </c>
      <c r="G581" s="103" t="s">
        <v>183</v>
      </c>
      <c r="H581" t="s">
        <v>144</v>
      </c>
      <c r="I581" s="102">
        <v>749</v>
      </c>
    </row>
    <row r="582" spans="1:9">
      <c r="A582" t="s">
        <v>188</v>
      </c>
      <c r="B582" t="s">
        <v>142</v>
      </c>
      <c r="C582" t="s">
        <v>149</v>
      </c>
      <c r="D582" t="s">
        <v>143</v>
      </c>
      <c r="E582" s="99">
        <v>72</v>
      </c>
      <c r="F582" t="s">
        <v>70</v>
      </c>
      <c r="G582" s="103" t="s">
        <v>183</v>
      </c>
      <c r="H582" t="s">
        <v>144</v>
      </c>
      <c r="I582" s="102">
        <v>400</v>
      </c>
    </row>
    <row r="583" spans="1:9">
      <c r="A583" t="s">
        <v>188</v>
      </c>
      <c r="B583" t="s">
        <v>142</v>
      </c>
      <c r="C583" t="s">
        <v>149</v>
      </c>
      <c r="D583" t="s">
        <v>143</v>
      </c>
      <c r="E583" s="99">
        <v>73</v>
      </c>
      <c r="F583" t="s">
        <v>190</v>
      </c>
      <c r="G583" s="103" t="s">
        <v>183</v>
      </c>
      <c r="H583" t="s">
        <v>144</v>
      </c>
      <c r="I583" s="102">
        <v>1188</v>
      </c>
    </row>
    <row r="584" spans="1:9">
      <c r="A584" t="s">
        <v>188</v>
      </c>
      <c r="B584" t="s">
        <v>142</v>
      </c>
      <c r="C584" t="s">
        <v>149</v>
      </c>
      <c r="D584" t="s">
        <v>143</v>
      </c>
      <c r="E584" s="99">
        <v>74</v>
      </c>
      <c r="F584" t="s">
        <v>72</v>
      </c>
      <c r="G584" s="103" t="s">
        <v>183</v>
      </c>
      <c r="H584" t="s">
        <v>144</v>
      </c>
      <c r="I584" s="102">
        <v>86</v>
      </c>
    </row>
    <row r="585" spans="1:9">
      <c r="A585" t="s">
        <v>188</v>
      </c>
      <c r="B585" t="s">
        <v>142</v>
      </c>
      <c r="C585" t="s">
        <v>149</v>
      </c>
      <c r="D585" t="s">
        <v>143</v>
      </c>
      <c r="E585" s="99">
        <v>75</v>
      </c>
      <c r="F585" t="s">
        <v>73</v>
      </c>
      <c r="G585" s="103" t="s">
        <v>183</v>
      </c>
      <c r="H585" t="s">
        <v>144</v>
      </c>
      <c r="I585" s="102">
        <v>535</v>
      </c>
    </row>
    <row r="586" spans="1:9">
      <c r="A586" t="s">
        <v>188</v>
      </c>
      <c r="B586" t="s">
        <v>142</v>
      </c>
      <c r="C586" t="s">
        <v>149</v>
      </c>
      <c r="D586" t="s">
        <v>143</v>
      </c>
      <c r="E586" s="99">
        <v>78</v>
      </c>
      <c r="F586" t="s">
        <v>74</v>
      </c>
      <c r="G586" s="103" t="s">
        <v>183</v>
      </c>
      <c r="H586" t="s">
        <v>144</v>
      </c>
      <c r="I586" s="102">
        <v>124</v>
      </c>
    </row>
    <row r="587" spans="1:9">
      <c r="A587" t="s">
        <v>188</v>
      </c>
      <c r="B587" t="s">
        <v>142</v>
      </c>
      <c r="C587" t="s">
        <v>149</v>
      </c>
      <c r="D587" t="s">
        <v>143</v>
      </c>
      <c r="E587" s="99">
        <v>79</v>
      </c>
      <c r="F587" t="s">
        <v>75</v>
      </c>
      <c r="G587" s="103" t="s">
        <v>183</v>
      </c>
      <c r="H587" t="s">
        <v>144</v>
      </c>
      <c r="I587" s="102">
        <v>663</v>
      </c>
    </row>
    <row r="588" spans="1:9">
      <c r="A588" t="s">
        <v>188</v>
      </c>
      <c r="B588" t="s">
        <v>142</v>
      </c>
      <c r="C588" t="s">
        <v>149</v>
      </c>
      <c r="D588" t="s">
        <v>143</v>
      </c>
      <c r="E588" s="99">
        <v>81</v>
      </c>
      <c r="F588" t="s">
        <v>76</v>
      </c>
      <c r="G588" s="103" t="s">
        <v>183</v>
      </c>
      <c r="H588" t="s">
        <v>144</v>
      </c>
      <c r="I588" s="102">
        <v>46</v>
      </c>
    </row>
    <row r="589" spans="1:9">
      <c r="A589" t="s">
        <v>188</v>
      </c>
      <c r="B589" t="s">
        <v>142</v>
      </c>
      <c r="C589" t="s">
        <v>149</v>
      </c>
      <c r="D589" t="s">
        <v>143</v>
      </c>
      <c r="E589" s="99">
        <v>82</v>
      </c>
      <c r="F589" t="s">
        <v>77</v>
      </c>
      <c r="G589" s="103" t="s">
        <v>183</v>
      </c>
      <c r="H589" t="s">
        <v>144</v>
      </c>
      <c r="I589" s="102">
        <v>323</v>
      </c>
    </row>
    <row r="590" spans="1:9">
      <c r="A590" t="s">
        <v>188</v>
      </c>
      <c r="B590" t="s">
        <v>142</v>
      </c>
      <c r="C590" t="s">
        <v>149</v>
      </c>
      <c r="D590" t="s">
        <v>143</v>
      </c>
      <c r="E590" s="99">
        <v>83</v>
      </c>
      <c r="F590" t="s">
        <v>78</v>
      </c>
      <c r="G590" s="103" t="s">
        <v>183</v>
      </c>
      <c r="H590" t="s">
        <v>144</v>
      </c>
      <c r="I590" s="102">
        <v>468</v>
      </c>
    </row>
    <row r="591" spans="1:9">
      <c r="A591" t="s">
        <v>188</v>
      </c>
      <c r="B591" t="s">
        <v>142</v>
      </c>
      <c r="C591" t="s">
        <v>149</v>
      </c>
      <c r="D591" t="s">
        <v>143</v>
      </c>
      <c r="E591" s="99">
        <v>84</v>
      </c>
      <c r="F591" t="s">
        <v>79</v>
      </c>
      <c r="G591" s="103" t="s">
        <v>183</v>
      </c>
      <c r="H591" t="s">
        <v>144</v>
      </c>
      <c r="I591" s="102">
        <v>26</v>
      </c>
    </row>
    <row r="592" spans="1:9">
      <c r="A592" t="s">
        <v>188</v>
      </c>
      <c r="B592" t="s">
        <v>142</v>
      </c>
      <c r="C592" t="s">
        <v>149</v>
      </c>
      <c r="D592" t="s">
        <v>143</v>
      </c>
      <c r="E592" s="99">
        <v>85</v>
      </c>
      <c r="F592" t="s">
        <v>80</v>
      </c>
      <c r="G592" s="103" t="s">
        <v>183</v>
      </c>
      <c r="H592" t="s">
        <v>144</v>
      </c>
      <c r="I592" s="102">
        <v>61</v>
      </c>
    </row>
    <row r="593" spans="1:9">
      <c r="A593" t="s">
        <v>188</v>
      </c>
      <c r="B593" t="s">
        <v>142</v>
      </c>
      <c r="C593" t="s">
        <v>149</v>
      </c>
      <c r="D593" t="s">
        <v>143</v>
      </c>
      <c r="E593" s="99">
        <v>87</v>
      </c>
      <c r="F593" t="s">
        <v>81</v>
      </c>
      <c r="G593" s="103" t="s">
        <v>183</v>
      </c>
      <c r="H593" t="s">
        <v>144</v>
      </c>
      <c r="I593" s="102">
        <v>13</v>
      </c>
    </row>
    <row r="594" spans="1:9">
      <c r="A594" t="s">
        <v>188</v>
      </c>
      <c r="B594" t="s">
        <v>142</v>
      </c>
      <c r="C594" t="s">
        <v>149</v>
      </c>
      <c r="D594" t="s">
        <v>143</v>
      </c>
      <c r="E594" s="99">
        <v>91</v>
      </c>
      <c r="F594" t="s">
        <v>82</v>
      </c>
      <c r="G594" s="103" t="s">
        <v>183</v>
      </c>
      <c r="H594" t="s">
        <v>144</v>
      </c>
      <c r="I594" s="102">
        <v>211</v>
      </c>
    </row>
    <row r="595" spans="1:9">
      <c r="A595" t="s">
        <v>188</v>
      </c>
      <c r="B595" t="s">
        <v>142</v>
      </c>
      <c r="C595" t="s">
        <v>149</v>
      </c>
      <c r="D595" t="s">
        <v>143</v>
      </c>
      <c r="E595" s="99">
        <v>92</v>
      </c>
      <c r="F595" t="s">
        <v>83</v>
      </c>
      <c r="G595" s="103" t="s">
        <v>183</v>
      </c>
      <c r="H595" t="s">
        <v>144</v>
      </c>
      <c r="I595" s="102">
        <v>24</v>
      </c>
    </row>
    <row r="596" spans="1:9">
      <c r="A596" t="s">
        <v>188</v>
      </c>
      <c r="B596" t="s">
        <v>142</v>
      </c>
      <c r="C596" t="s">
        <v>149</v>
      </c>
      <c r="D596" t="s">
        <v>143</v>
      </c>
      <c r="E596" s="99">
        <v>93</v>
      </c>
      <c r="F596" t="s">
        <v>84</v>
      </c>
      <c r="G596" s="103" t="s">
        <v>183</v>
      </c>
      <c r="H596" t="s">
        <v>144</v>
      </c>
      <c r="I596" s="102">
        <v>463</v>
      </c>
    </row>
    <row r="597" spans="1:9">
      <c r="A597" t="s">
        <v>188</v>
      </c>
      <c r="B597" t="s">
        <v>142</v>
      </c>
      <c r="C597" t="s">
        <v>149</v>
      </c>
      <c r="D597" t="s">
        <v>143</v>
      </c>
      <c r="E597" s="99">
        <v>5</v>
      </c>
      <c r="F597" t="s">
        <v>25</v>
      </c>
      <c r="G597" s="103" t="s">
        <v>184</v>
      </c>
      <c r="H597" t="s">
        <v>144</v>
      </c>
      <c r="I597" s="102">
        <v>470</v>
      </c>
    </row>
    <row r="598" spans="1:9">
      <c r="A598" t="s">
        <v>188</v>
      </c>
      <c r="B598" t="s">
        <v>142</v>
      </c>
      <c r="C598" t="s">
        <v>149</v>
      </c>
      <c r="D598" t="s">
        <v>143</v>
      </c>
      <c r="E598" s="99">
        <v>6</v>
      </c>
      <c r="F598" t="s">
        <v>26</v>
      </c>
      <c r="G598" s="103" t="s">
        <v>184</v>
      </c>
      <c r="H598" t="s">
        <v>144</v>
      </c>
      <c r="I598" s="102">
        <v>300</v>
      </c>
    </row>
    <row r="599" spans="1:9">
      <c r="A599" t="s">
        <v>188</v>
      </c>
      <c r="B599" t="s">
        <v>142</v>
      </c>
      <c r="C599" t="s">
        <v>149</v>
      </c>
      <c r="D599" t="s">
        <v>143</v>
      </c>
      <c r="E599" s="99">
        <v>8</v>
      </c>
      <c r="F599" t="s">
        <v>27</v>
      </c>
      <c r="G599" s="103" t="s">
        <v>184</v>
      </c>
      <c r="H599" t="s">
        <v>144</v>
      </c>
      <c r="I599" s="102">
        <v>366</v>
      </c>
    </row>
    <row r="600" spans="1:9">
      <c r="A600" t="s">
        <v>188</v>
      </c>
      <c r="B600" t="s">
        <v>142</v>
      </c>
      <c r="C600" t="s">
        <v>149</v>
      </c>
      <c r="D600" t="s">
        <v>143</v>
      </c>
      <c r="E600" s="99">
        <v>10</v>
      </c>
      <c r="F600" t="s">
        <v>28</v>
      </c>
      <c r="G600" s="103" t="s">
        <v>184</v>
      </c>
      <c r="H600" t="s">
        <v>144</v>
      </c>
      <c r="I600" s="102">
        <v>44</v>
      </c>
    </row>
    <row r="601" spans="1:9">
      <c r="A601" t="s">
        <v>188</v>
      </c>
      <c r="B601" t="s">
        <v>142</v>
      </c>
      <c r="C601" t="s">
        <v>149</v>
      </c>
      <c r="D601" t="s">
        <v>143</v>
      </c>
      <c r="E601" s="99">
        <v>19</v>
      </c>
      <c r="F601" t="s">
        <v>29</v>
      </c>
      <c r="G601" s="103" t="s">
        <v>184</v>
      </c>
      <c r="H601" t="s">
        <v>144</v>
      </c>
      <c r="I601" s="102">
        <v>81</v>
      </c>
    </row>
    <row r="602" spans="1:9">
      <c r="A602" t="s">
        <v>188</v>
      </c>
      <c r="B602" t="s">
        <v>142</v>
      </c>
      <c r="C602" t="s">
        <v>149</v>
      </c>
      <c r="D602" t="s">
        <v>143</v>
      </c>
      <c r="E602" s="99">
        <v>20</v>
      </c>
      <c r="F602" t="s">
        <v>30</v>
      </c>
      <c r="G602" s="103" t="s">
        <v>184</v>
      </c>
      <c r="H602" t="s">
        <v>144</v>
      </c>
      <c r="I602" s="102">
        <v>343</v>
      </c>
    </row>
    <row r="603" spans="1:9">
      <c r="A603" t="s">
        <v>188</v>
      </c>
      <c r="B603" t="s">
        <v>142</v>
      </c>
      <c r="C603" t="s">
        <v>149</v>
      </c>
      <c r="D603" t="s">
        <v>143</v>
      </c>
      <c r="E603" s="99">
        <v>22</v>
      </c>
      <c r="F603" t="s">
        <v>31</v>
      </c>
      <c r="G603" s="103" t="s">
        <v>184</v>
      </c>
      <c r="H603" t="s">
        <v>144</v>
      </c>
      <c r="I603" s="102">
        <v>692</v>
      </c>
    </row>
    <row r="604" spans="1:9">
      <c r="A604" t="s">
        <v>188</v>
      </c>
      <c r="B604" t="s">
        <v>142</v>
      </c>
      <c r="C604" t="s">
        <v>149</v>
      </c>
      <c r="D604" t="s">
        <v>143</v>
      </c>
      <c r="E604" s="99">
        <v>23</v>
      </c>
      <c r="F604" t="s">
        <v>32</v>
      </c>
      <c r="G604" s="103" t="s">
        <v>184</v>
      </c>
      <c r="H604" t="s">
        <v>144</v>
      </c>
      <c r="I604" s="102">
        <v>1929</v>
      </c>
    </row>
    <row r="605" spans="1:9">
      <c r="A605" t="s">
        <v>188</v>
      </c>
      <c r="B605" t="s">
        <v>142</v>
      </c>
      <c r="C605" t="s">
        <v>149</v>
      </c>
      <c r="D605" t="s">
        <v>143</v>
      </c>
      <c r="E605" s="99">
        <v>27</v>
      </c>
      <c r="F605" t="s">
        <v>33</v>
      </c>
      <c r="G605" s="103" t="s">
        <v>184</v>
      </c>
      <c r="H605" t="s">
        <v>144</v>
      </c>
      <c r="I605" s="102">
        <v>333</v>
      </c>
    </row>
    <row r="606" spans="1:9">
      <c r="A606" t="s">
        <v>188</v>
      </c>
      <c r="B606" t="s">
        <v>142</v>
      </c>
      <c r="C606" t="s">
        <v>149</v>
      </c>
      <c r="D606" t="s">
        <v>143</v>
      </c>
      <c r="E606" s="99">
        <v>28</v>
      </c>
      <c r="F606" t="s">
        <v>34</v>
      </c>
      <c r="G606" s="103" t="s">
        <v>184</v>
      </c>
      <c r="H606" t="s">
        <v>144</v>
      </c>
      <c r="I606" s="102">
        <v>214</v>
      </c>
    </row>
    <row r="607" spans="1:9">
      <c r="A607" t="s">
        <v>188</v>
      </c>
      <c r="B607" t="s">
        <v>142</v>
      </c>
      <c r="C607" t="s">
        <v>149</v>
      </c>
      <c r="D607" t="s">
        <v>143</v>
      </c>
      <c r="E607" s="99">
        <v>33</v>
      </c>
      <c r="F607" t="s">
        <v>35</v>
      </c>
      <c r="G607" s="103" t="s">
        <v>184</v>
      </c>
      <c r="H607" t="s">
        <v>144</v>
      </c>
      <c r="I607" s="102">
        <v>1267</v>
      </c>
    </row>
    <row r="608" spans="1:9">
      <c r="A608" t="s">
        <v>188</v>
      </c>
      <c r="B608" t="s">
        <v>142</v>
      </c>
      <c r="C608" t="s">
        <v>149</v>
      </c>
      <c r="D608" t="s">
        <v>143</v>
      </c>
      <c r="E608" s="99">
        <v>34</v>
      </c>
      <c r="F608" t="s">
        <v>36</v>
      </c>
      <c r="G608" s="103" t="s">
        <v>184</v>
      </c>
      <c r="H608" t="s">
        <v>144</v>
      </c>
      <c r="I608" s="102">
        <v>1478</v>
      </c>
    </row>
    <row r="609" spans="1:9">
      <c r="A609" t="s">
        <v>188</v>
      </c>
      <c r="B609" t="s">
        <v>142</v>
      </c>
      <c r="C609" t="s">
        <v>149</v>
      </c>
      <c r="D609" t="s">
        <v>143</v>
      </c>
      <c r="E609" s="99">
        <v>35</v>
      </c>
      <c r="F609" t="s">
        <v>37</v>
      </c>
      <c r="G609" s="103" t="s">
        <v>184</v>
      </c>
      <c r="H609" t="s">
        <v>144</v>
      </c>
      <c r="I609" s="102">
        <v>2146</v>
      </c>
    </row>
    <row r="610" spans="1:9">
      <c r="A610" t="s">
        <v>188</v>
      </c>
      <c r="B610" t="s">
        <v>142</v>
      </c>
      <c r="C610" t="s">
        <v>149</v>
      </c>
      <c r="D610" t="s">
        <v>143</v>
      </c>
      <c r="E610" s="99">
        <v>36</v>
      </c>
      <c r="F610" t="s">
        <v>38</v>
      </c>
      <c r="G610" s="103" t="s">
        <v>184</v>
      </c>
      <c r="H610" t="s">
        <v>144</v>
      </c>
      <c r="I610" s="102">
        <v>6065</v>
      </c>
    </row>
    <row r="611" spans="1:9">
      <c r="A611" t="s">
        <v>188</v>
      </c>
      <c r="B611" t="s">
        <v>142</v>
      </c>
      <c r="C611" t="s">
        <v>149</v>
      </c>
      <c r="D611" t="s">
        <v>143</v>
      </c>
      <c r="E611" s="99">
        <v>37</v>
      </c>
      <c r="F611" t="s">
        <v>39</v>
      </c>
      <c r="G611" s="103" t="s">
        <v>184</v>
      </c>
      <c r="H611" t="s">
        <v>144</v>
      </c>
      <c r="I611" s="102">
        <v>1139</v>
      </c>
    </row>
    <row r="612" spans="1:9">
      <c r="A612" t="s">
        <v>188</v>
      </c>
      <c r="B612" t="s">
        <v>142</v>
      </c>
      <c r="C612" t="s">
        <v>149</v>
      </c>
      <c r="D612" t="s">
        <v>143</v>
      </c>
      <c r="E612" s="99">
        <v>38</v>
      </c>
      <c r="F612" t="s">
        <v>40</v>
      </c>
      <c r="G612" s="103" t="s">
        <v>184</v>
      </c>
      <c r="H612" t="s">
        <v>144</v>
      </c>
      <c r="I612" s="102">
        <v>1870</v>
      </c>
    </row>
    <row r="613" spans="1:9">
      <c r="A613" t="s">
        <v>188</v>
      </c>
      <c r="B613" t="s">
        <v>142</v>
      </c>
      <c r="C613" t="s">
        <v>149</v>
      </c>
      <c r="D613" t="s">
        <v>143</v>
      </c>
      <c r="E613" s="99">
        <v>39</v>
      </c>
      <c r="F613" t="s">
        <v>41</v>
      </c>
      <c r="G613" s="103" t="s">
        <v>184</v>
      </c>
      <c r="H613" t="s">
        <v>144</v>
      </c>
      <c r="I613" s="102">
        <v>3762</v>
      </c>
    </row>
    <row r="614" spans="1:9">
      <c r="A614" t="s">
        <v>188</v>
      </c>
      <c r="B614" t="s">
        <v>142</v>
      </c>
      <c r="C614" t="s">
        <v>149</v>
      </c>
      <c r="D614" t="s">
        <v>143</v>
      </c>
      <c r="E614" s="99">
        <v>40</v>
      </c>
      <c r="F614" t="s">
        <v>42</v>
      </c>
      <c r="G614" s="103" t="s">
        <v>184</v>
      </c>
      <c r="H614" t="s">
        <v>144</v>
      </c>
      <c r="I614" s="102">
        <v>637</v>
      </c>
    </row>
    <row r="615" spans="1:9">
      <c r="A615" t="s">
        <v>188</v>
      </c>
      <c r="B615" t="s">
        <v>142</v>
      </c>
      <c r="C615" t="s">
        <v>149</v>
      </c>
      <c r="D615" t="s">
        <v>143</v>
      </c>
      <c r="E615" s="99">
        <v>41</v>
      </c>
      <c r="F615" t="s">
        <v>43</v>
      </c>
      <c r="G615" s="103" t="s">
        <v>184</v>
      </c>
      <c r="H615" t="s">
        <v>144</v>
      </c>
      <c r="I615" s="102">
        <v>2212</v>
      </c>
    </row>
    <row r="616" spans="1:9">
      <c r="A616" t="s">
        <v>188</v>
      </c>
      <c r="B616" t="s">
        <v>142</v>
      </c>
      <c r="C616" t="s">
        <v>149</v>
      </c>
      <c r="D616" t="s">
        <v>143</v>
      </c>
      <c r="E616" s="99">
        <v>42</v>
      </c>
      <c r="F616" t="s">
        <v>44</v>
      </c>
      <c r="G616" s="103" t="s">
        <v>184</v>
      </c>
      <c r="H616" t="s">
        <v>144</v>
      </c>
      <c r="I616" s="102">
        <v>1338</v>
      </c>
    </row>
    <row r="617" spans="1:9">
      <c r="A617" t="s">
        <v>188</v>
      </c>
      <c r="B617" t="s">
        <v>142</v>
      </c>
      <c r="C617" t="s">
        <v>149</v>
      </c>
      <c r="D617" t="s">
        <v>143</v>
      </c>
      <c r="E617" s="99">
        <v>43</v>
      </c>
      <c r="F617" t="s">
        <v>45</v>
      </c>
      <c r="G617" s="103" t="s">
        <v>184</v>
      </c>
      <c r="H617" t="s">
        <v>144</v>
      </c>
      <c r="I617" s="102">
        <v>2530</v>
      </c>
    </row>
    <row r="618" spans="1:9">
      <c r="A618" t="s">
        <v>188</v>
      </c>
      <c r="B618" t="s">
        <v>142</v>
      </c>
      <c r="C618" t="s">
        <v>149</v>
      </c>
      <c r="D618" t="s">
        <v>143</v>
      </c>
      <c r="E618" s="99">
        <v>44</v>
      </c>
      <c r="F618" t="s">
        <v>46</v>
      </c>
      <c r="G618" s="103" t="s">
        <v>184</v>
      </c>
      <c r="H618" t="s">
        <v>144</v>
      </c>
      <c r="I618" s="102">
        <v>1254</v>
      </c>
    </row>
    <row r="619" spans="1:9">
      <c r="A619" t="s">
        <v>188</v>
      </c>
      <c r="B619" t="s">
        <v>142</v>
      </c>
      <c r="C619" t="s">
        <v>149</v>
      </c>
      <c r="D619" t="s">
        <v>143</v>
      </c>
      <c r="E619" s="99">
        <v>45</v>
      </c>
      <c r="F619" t="s">
        <v>47</v>
      </c>
      <c r="G619" s="103" t="s">
        <v>184</v>
      </c>
      <c r="H619" t="s">
        <v>144</v>
      </c>
      <c r="I619" s="102">
        <v>557</v>
      </c>
    </row>
    <row r="620" spans="1:9">
      <c r="A620" t="s">
        <v>188</v>
      </c>
      <c r="B620" t="s">
        <v>142</v>
      </c>
      <c r="C620" t="s">
        <v>149</v>
      </c>
      <c r="D620" t="s">
        <v>143</v>
      </c>
      <c r="E620" s="99">
        <v>46</v>
      </c>
      <c r="F620" t="s">
        <v>48</v>
      </c>
      <c r="G620" s="103" t="s">
        <v>184</v>
      </c>
      <c r="H620" t="s">
        <v>144</v>
      </c>
      <c r="I620" s="102">
        <v>252</v>
      </c>
    </row>
    <row r="621" spans="1:9">
      <c r="A621" t="s">
        <v>188</v>
      </c>
      <c r="B621" t="s">
        <v>142</v>
      </c>
      <c r="C621" t="s">
        <v>149</v>
      </c>
      <c r="D621" t="s">
        <v>143</v>
      </c>
      <c r="E621" s="99">
        <v>47</v>
      </c>
      <c r="F621" t="s">
        <v>189</v>
      </c>
      <c r="G621" s="103" t="s">
        <v>184</v>
      </c>
      <c r="H621" t="s">
        <v>144</v>
      </c>
      <c r="I621" s="102">
        <v>256</v>
      </c>
    </row>
    <row r="622" spans="1:9">
      <c r="A622" t="s">
        <v>188</v>
      </c>
      <c r="B622" t="s">
        <v>142</v>
      </c>
      <c r="C622" t="s">
        <v>149</v>
      </c>
      <c r="D622" t="s">
        <v>143</v>
      </c>
      <c r="E622" s="99">
        <v>48</v>
      </c>
      <c r="F622" t="s">
        <v>202</v>
      </c>
      <c r="G622" s="103" t="s">
        <v>184</v>
      </c>
      <c r="H622" t="s">
        <v>144</v>
      </c>
      <c r="I622" s="102">
        <v>378</v>
      </c>
    </row>
    <row r="623" spans="1:9">
      <c r="A623" t="s">
        <v>188</v>
      </c>
      <c r="B623" t="s">
        <v>142</v>
      </c>
      <c r="C623" t="s">
        <v>149</v>
      </c>
      <c r="D623" t="s">
        <v>143</v>
      </c>
      <c r="E623" s="99">
        <v>49</v>
      </c>
      <c r="F623" t="s">
        <v>51</v>
      </c>
      <c r="G623" s="103" t="s">
        <v>184</v>
      </c>
      <c r="H623" t="s">
        <v>144</v>
      </c>
      <c r="I623" s="102">
        <v>17</v>
      </c>
    </row>
    <row r="624" spans="1:9">
      <c r="A624" t="s">
        <v>188</v>
      </c>
      <c r="B624" t="s">
        <v>142</v>
      </c>
      <c r="C624" t="s">
        <v>149</v>
      </c>
      <c r="D624" t="s">
        <v>143</v>
      </c>
      <c r="E624" s="99">
        <v>50</v>
      </c>
      <c r="F624" t="s">
        <v>52</v>
      </c>
      <c r="G624" s="103" t="s">
        <v>184</v>
      </c>
      <c r="H624" t="s">
        <v>144</v>
      </c>
      <c r="I624" s="102">
        <v>45</v>
      </c>
    </row>
    <row r="625" spans="1:9">
      <c r="A625" t="s">
        <v>188</v>
      </c>
      <c r="B625" t="s">
        <v>142</v>
      </c>
      <c r="C625" t="s">
        <v>149</v>
      </c>
      <c r="D625" t="s">
        <v>143</v>
      </c>
      <c r="E625" s="99">
        <v>51</v>
      </c>
      <c r="F625" t="s">
        <v>53</v>
      </c>
      <c r="G625" s="103" t="s">
        <v>184</v>
      </c>
      <c r="H625" t="s">
        <v>144</v>
      </c>
      <c r="I625" s="102">
        <v>106</v>
      </c>
    </row>
    <row r="626" spans="1:9">
      <c r="A626" t="s">
        <v>188</v>
      </c>
      <c r="B626" t="s">
        <v>142</v>
      </c>
      <c r="C626" t="s">
        <v>149</v>
      </c>
      <c r="D626" t="s">
        <v>143</v>
      </c>
      <c r="E626" s="99">
        <v>52</v>
      </c>
      <c r="F626" t="s">
        <v>54</v>
      </c>
      <c r="G626" s="103" t="s">
        <v>184</v>
      </c>
      <c r="H626" t="s">
        <v>144</v>
      </c>
      <c r="I626" s="102">
        <v>121</v>
      </c>
    </row>
    <row r="627" spans="1:9">
      <c r="A627" t="s">
        <v>188</v>
      </c>
      <c r="B627" t="s">
        <v>142</v>
      </c>
      <c r="C627" t="s">
        <v>149</v>
      </c>
      <c r="D627" t="s">
        <v>143</v>
      </c>
      <c r="E627" s="99">
        <v>53</v>
      </c>
      <c r="F627" t="s">
        <v>55</v>
      </c>
      <c r="G627" s="103" t="s">
        <v>184</v>
      </c>
      <c r="H627" t="s">
        <v>144</v>
      </c>
      <c r="I627" s="102">
        <v>172</v>
      </c>
    </row>
    <row r="628" spans="1:9">
      <c r="A628" t="s">
        <v>188</v>
      </c>
      <c r="B628" t="s">
        <v>142</v>
      </c>
      <c r="C628" t="s">
        <v>149</v>
      </c>
      <c r="D628" t="s">
        <v>143</v>
      </c>
      <c r="E628" s="99">
        <v>54</v>
      </c>
      <c r="F628" t="s">
        <v>56</v>
      </c>
      <c r="G628" s="103" t="s">
        <v>184</v>
      </c>
      <c r="H628" t="s">
        <v>144</v>
      </c>
      <c r="I628" s="102">
        <v>113</v>
      </c>
    </row>
    <row r="629" spans="1:9">
      <c r="A629" t="s">
        <v>188</v>
      </c>
      <c r="B629" t="s">
        <v>142</v>
      </c>
      <c r="C629" t="s">
        <v>149</v>
      </c>
      <c r="D629" t="s">
        <v>143</v>
      </c>
      <c r="E629" s="99">
        <v>57</v>
      </c>
      <c r="F629" t="s">
        <v>57</v>
      </c>
      <c r="G629" s="103" t="s">
        <v>184</v>
      </c>
      <c r="H629" t="s">
        <v>144</v>
      </c>
      <c r="I629" s="102">
        <v>977</v>
      </c>
    </row>
    <row r="630" spans="1:9">
      <c r="A630" t="s">
        <v>188</v>
      </c>
      <c r="B630" t="s">
        <v>142</v>
      </c>
      <c r="C630" t="s">
        <v>149</v>
      </c>
      <c r="D630" t="s">
        <v>143</v>
      </c>
      <c r="E630" s="99">
        <v>58</v>
      </c>
      <c r="F630" t="s">
        <v>58</v>
      </c>
      <c r="G630" s="103" t="s">
        <v>184</v>
      </c>
      <c r="H630" t="s">
        <v>144</v>
      </c>
      <c r="I630" s="102">
        <v>147</v>
      </c>
    </row>
    <row r="631" spans="1:9">
      <c r="A631" t="s">
        <v>188</v>
      </c>
      <c r="B631" t="s">
        <v>142</v>
      </c>
      <c r="C631" t="s">
        <v>149</v>
      </c>
      <c r="D631" t="s">
        <v>143</v>
      </c>
      <c r="E631" s="99">
        <v>59</v>
      </c>
      <c r="F631" t="s">
        <v>59</v>
      </c>
      <c r="G631" s="103" t="s">
        <v>184</v>
      </c>
      <c r="H631" t="s">
        <v>144</v>
      </c>
      <c r="I631" s="102">
        <v>282</v>
      </c>
    </row>
    <row r="632" spans="1:9">
      <c r="A632" t="s">
        <v>188</v>
      </c>
      <c r="B632" t="s">
        <v>142</v>
      </c>
      <c r="C632" t="s">
        <v>149</v>
      </c>
      <c r="D632" t="s">
        <v>143</v>
      </c>
      <c r="E632" s="99">
        <v>60</v>
      </c>
      <c r="F632" t="s">
        <v>60</v>
      </c>
      <c r="G632" s="103" t="s">
        <v>184</v>
      </c>
      <c r="H632" t="s">
        <v>144</v>
      </c>
      <c r="I632" s="102">
        <v>427</v>
      </c>
    </row>
    <row r="633" spans="1:9">
      <c r="A633" t="s">
        <v>188</v>
      </c>
      <c r="B633" t="s">
        <v>142</v>
      </c>
      <c r="C633" t="s">
        <v>149</v>
      </c>
      <c r="D633" t="s">
        <v>143</v>
      </c>
      <c r="E633" s="99">
        <v>61</v>
      </c>
      <c r="F633" t="s">
        <v>61</v>
      </c>
      <c r="G633" s="103" t="s">
        <v>184</v>
      </c>
      <c r="H633" t="s">
        <v>144</v>
      </c>
      <c r="I633" s="102">
        <v>1601</v>
      </c>
    </row>
    <row r="634" spans="1:9">
      <c r="A634" t="s">
        <v>188</v>
      </c>
      <c r="B634" t="s">
        <v>142</v>
      </c>
      <c r="C634" t="s">
        <v>149</v>
      </c>
      <c r="D634" t="s">
        <v>143</v>
      </c>
      <c r="E634" s="99">
        <v>62</v>
      </c>
      <c r="F634" t="s">
        <v>62</v>
      </c>
      <c r="G634" s="103" t="s">
        <v>184</v>
      </c>
      <c r="H634" t="s">
        <v>144</v>
      </c>
      <c r="I634" s="102">
        <v>1107</v>
      </c>
    </row>
    <row r="635" spans="1:9">
      <c r="A635" t="s">
        <v>188</v>
      </c>
      <c r="B635" t="s">
        <v>142</v>
      </c>
      <c r="C635" t="s">
        <v>149</v>
      </c>
      <c r="D635" t="s">
        <v>143</v>
      </c>
      <c r="E635" s="99">
        <v>63</v>
      </c>
      <c r="F635" t="s">
        <v>63</v>
      </c>
      <c r="G635" s="103" t="s">
        <v>184</v>
      </c>
      <c r="H635" t="s">
        <v>144</v>
      </c>
      <c r="I635" s="102">
        <v>581</v>
      </c>
    </row>
    <row r="636" spans="1:9">
      <c r="A636" t="s">
        <v>188</v>
      </c>
      <c r="B636" t="s">
        <v>142</v>
      </c>
      <c r="C636" t="s">
        <v>149</v>
      </c>
      <c r="D636" t="s">
        <v>143</v>
      </c>
      <c r="E636" s="99">
        <v>64</v>
      </c>
      <c r="F636" t="s">
        <v>64</v>
      </c>
      <c r="G636" s="103" t="s">
        <v>184</v>
      </c>
      <c r="H636" t="s">
        <v>144</v>
      </c>
      <c r="I636" s="102">
        <v>113</v>
      </c>
    </row>
    <row r="637" spans="1:9">
      <c r="A637" t="s">
        <v>188</v>
      </c>
      <c r="B637" t="s">
        <v>142</v>
      </c>
      <c r="C637" t="s">
        <v>149</v>
      </c>
      <c r="D637" t="s">
        <v>143</v>
      </c>
      <c r="E637" s="99">
        <v>67</v>
      </c>
      <c r="F637" t="s">
        <v>65</v>
      </c>
      <c r="G637" s="103" t="s">
        <v>184</v>
      </c>
      <c r="H637" t="s">
        <v>144</v>
      </c>
      <c r="I637" s="102">
        <v>461</v>
      </c>
    </row>
    <row r="638" spans="1:9">
      <c r="A638" t="s">
        <v>188</v>
      </c>
      <c r="B638" t="s">
        <v>142</v>
      </c>
      <c r="C638" t="s">
        <v>149</v>
      </c>
      <c r="D638" t="s">
        <v>143</v>
      </c>
      <c r="E638" s="99">
        <v>68</v>
      </c>
      <c r="F638" t="s">
        <v>66</v>
      </c>
      <c r="G638" s="103" t="s">
        <v>184</v>
      </c>
      <c r="H638" t="s">
        <v>144</v>
      </c>
      <c r="I638" s="102">
        <v>1177</v>
      </c>
    </row>
    <row r="639" spans="1:9">
      <c r="A639" t="s">
        <v>188</v>
      </c>
      <c r="B639" t="s">
        <v>142</v>
      </c>
      <c r="C639" t="s">
        <v>149</v>
      </c>
      <c r="D639" t="s">
        <v>143</v>
      </c>
      <c r="E639" s="99">
        <v>69</v>
      </c>
      <c r="F639" t="s">
        <v>67</v>
      </c>
      <c r="G639" s="103" t="s">
        <v>184</v>
      </c>
      <c r="H639" t="s">
        <v>144</v>
      </c>
      <c r="I639" s="102">
        <v>333</v>
      </c>
    </row>
    <row r="640" spans="1:9">
      <c r="A640" t="s">
        <v>188</v>
      </c>
      <c r="B640" t="s">
        <v>142</v>
      </c>
      <c r="C640" t="s">
        <v>149</v>
      </c>
      <c r="D640" t="s">
        <v>143</v>
      </c>
      <c r="E640" s="99">
        <v>70</v>
      </c>
      <c r="F640" t="s">
        <v>151</v>
      </c>
      <c r="G640" s="103" t="s">
        <v>184</v>
      </c>
      <c r="H640" t="s">
        <v>144</v>
      </c>
      <c r="I640" s="102">
        <v>264</v>
      </c>
    </row>
    <row r="641" spans="1:9">
      <c r="A641" t="s">
        <v>188</v>
      </c>
      <c r="B641" t="s">
        <v>142</v>
      </c>
      <c r="C641" t="s">
        <v>149</v>
      </c>
      <c r="D641" t="s">
        <v>143</v>
      </c>
      <c r="E641" s="99">
        <v>71</v>
      </c>
      <c r="F641" t="s">
        <v>69</v>
      </c>
      <c r="G641" s="103" t="s">
        <v>184</v>
      </c>
      <c r="H641" t="s">
        <v>144</v>
      </c>
      <c r="I641" s="102">
        <v>808</v>
      </c>
    </row>
    <row r="642" spans="1:9">
      <c r="A642" t="s">
        <v>188</v>
      </c>
      <c r="B642" t="s">
        <v>142</v>
      </c>
      <c r="C642" t="s">
        <v>149</v>
      </c>
      <c r="D642" t="s">
        <v>143</v>
      </c>
      <c r="E642" s="99">
        <v>72</v>
      </c>
      <c r="F642" t="s">
        <v>70</v>
      </c>
      <c r="G642" s="103" t="s">
        <v>184</v>
      </c>
      <c r="H642" t="s">
        <v>144</v>
      </c>
      <c r="I642" s="102">
        <v>420</v>
      </c>
    </row>
    <row r="643" spans="1:9">
      <c r="A643" t="s">
        <v>188</v>
      </c>
      <c r="B643" t="s">
        <v>142</v>
      </c>
      <c r="C643" t="s">
        <v>149</v>
      </c>
      <c r="D643" t="s">
        <v>143</v>
      </c>
      <c r="E643" s="99">
        <v>73</v>
      </c>
      <c r="F643" t="s">
        <v>190</v>
      </c>
      <c r="G643" s="103" t="s">
        <v>184</v>
      </c>
      <c r="H643" t="s">
        <v>144</v>
      </c>
      <c r="I643" s="102">
        <v>1246</v>
      </c>
    </row>
    <row r="644" spans="1:9">
      <c r="A644" t="s">
        <v>188</v>
      </c>
      <c r="B644" t="s">
        <v>142</v>
      </c>
      <c r="C644" t="s">
        <v>149</v>
      </c>
      <c r="D644" t="s">
        <v>143</v>
      </c>
      <c r="E644" s="99">
        <v>74</v>
      </c>
      <c r="F644" t="s">
        <v>72</v>
      </c>
      <c r="G644" s="103" t="s">
        <v>184</v>
      </c>
      <c r="H644" t="s">
        <v>144</v>
      </c>
      <c r="I644" s="102">
        <v>88</v>
      </c>
    </row>
    <row r="645" spans="1:9">
      <c r="A645" t="s">
        <v>188</v>
      </c>
      <c r="B645" t="s">
        <v>142</v>
      </c>
      <c r="C645" t="s">
        <v>149</v>
      </c>
      <c r="D645" t="s">
        <v>143</v>
      </c>
      <c r="E645" s="99">
        <v>75</v>
      </c>
      <c r="F645" t="s">
        <v>73</v>
      </c>
      <c r="G645" s="103" t="s">
        <v>184</v>
      </c>
      <c r="H645" t="s">
        <v>144</v>
      </c>
      <c r="I645" s="102">
        <v>524</v>
      </c>
    </row>
    <row r="646" spans="1:9">
      <c r="A646" t="s">
        <v>188</v>
      </c>
      <c r="B646" t="s">
        <v>142</v>
      </c>
      <c r="C646" t="s">
        <v>149</v>
      </c>
      <c r="D646" t="s">
        <v>143</v>
      </c>
      <c r="E646" s="99">
        <v>78</v>
      </c>
      <c r="F646" t="s">
        <v>74</v>
      </c>
      <c r="G646" s="103" t="s">
        <v>184</v>
      </c>
      <c r="H646" t="s">
        <v>144</v>
      </c>
      <c r="I646" s="102">
        <v>121</v>
      </c>
    </row>
    <row r="647" spans="1:9">
      <c r="A647" t="s">
        <v>188</v>
      </c>
      <c r="B647" t="s">
        <v>142</v>
      </c>
      <c r="C647" t="s">
        <v>149</v>
      </c>
      <c r="D647" t="s">
        <v>143</v>
      </c>
      <c r="E647" s="99">
        <v>79</v>
      </c>
      <c r="F647" t="s">
        <v>75</v>
      </c>
      <c r="G647" s="103" t="s">
        <v>184</v>
      </c>
      <c r="H647" t="s">
        <v>144</v>
      </c>
      <c r="I647" s="102">
        <v>629</v>
      </c>
    </row>
    <row r="648" spans="1:9">
      <c r="A648" t="s">
        <v>188</v>
      </c>
      <c r="B648" t="s">
        <v>142</v>
      </c>
      <c r="C648" t="s">
        <v>149</v>
      </c>
      <c r="D648" t="s">
        <v>143</v>
      </c>
      <c r="E648" s="99">
        <v>81</v>
      </c>
      <c r="F648" t="s">
        <v>76</v>
      </c>
      <c r="G648" s="103" t="s">
        <v>184</v>
      </c>
      <c r="H648" t="s">
        <v>144</v>
      </c>
      <c r="I648" s="102">
        <v>46</v>
      </c>
    </row>
    <row r="649" spans="1:9">
      <c r="A649" t="s">
        <v>188</v>
      </c>
      <c r="B649" t="s">
        <v>142</v>
      </c>
      <c r="C649" t="s">
        <v>149</v>
      </c>
      <c r="D649" t="s">
        <v>143</v>
      </c>
      <c r="E649" s="99">
        <v>82</v>
      </c>
      <c r="F649" t="s">
        <v>77</v>
      </c>
      <c r="G649" s="103" t="s">
        <v>184</v>
      </c>
      <c r="H649" t="s">
        <v>144</v>
      </c>
      <c r="I649" s="102">
        <v>328</v>
      </c>
    </row>
    <row r="650" spans="1:9">
      <c r="A650" t="s">
        <v>188</v>
      </c>
      <c r="B650" t="s">
        <v>142</v>
      </c>
      <c r="C650" t="s">
        <v>149</v>
      </c>
      <c r="D650" t="s">
        <v>143</v>
      </c>
      <c r="E650" s="99">
        <v>83</v>
      </c>
      <c r="F650" t="s">
        <v>78</v>
      </c>
      <c r="G650" s="103" t="s">
        <v>184</v>
      </c>
      <c r="H650" t="s">
        <v>144</v>
      </c>
      <c r="I650" s="102">
        <v>529</v>
      </c>
    </row>
    <row r="651" spans="1:9">
      <c r="A651" t="s">
        <v>188</v>
      </c>
      <c r="B651" t="s">
        <v>142</v>
      </c>
      <c r="C651" t="s">
        <v>149</v>
      </c>
      <c r="D651" t="s">
        <v>143</v>
      </c>
      <c r="E651" s="99">
        <v>84</v>
      </c>
      <c r="F651" t="s">
        <v>79</v>
      </c>
      <c r="G651" s="103" t="s">
        <v>184</v>
      </c>
      <c r="H651" t="s">
        <v>144</v>
      </c>
      <c r="I651" s="102">
        <v>33</v>
      </c>
    </row>
    <row r="652" spans="1:9">
      <c r="A652" t="s">
        <v>188</v>
      </c>
      <c r="B652" t="s">
        <v>142</v>
      </c>
      <c r="C652" t="s">
        <v>149</v>
      </c>
      <c r="D652" t="s">
        <v>143</v>
      </c>
      <c r="E652" s="99">
        <v>85</v>
      </c>
      <c r="F652" t="s">
        <v>80</v>
      </c>
      <c r="G652" s="103" t="s">
        <v>184</v>
      </c>
      <c r="H652" t="s">
        <v>144</v>
      </c>
      <c r="I652" s="102">
        <v>66</v>
      </c>
    </row>
    <row r="653" spans="1:9">
      <c r="A653" t="s">
        <v>188</v>
      </c>
      <c r="B653" t="s">
        <v>142</v>
      </c>
      <c r="C653" t="s">
        <v>149</v>
      </c>
      <c r="D653" t="s">
        <v>143</v>
      </c>
      <c r="E653" s="99">
        <v>87</v>
      </c>
      <c r="F653" t="s">
        <v>81</v>
      </c>
      <c r="G653" s="103" t="s">
        <v>184</v>
      </c>
      <c r="H653" t="s">
        <v>144</v>
      </c>
      <c r="I653" s="102">
        <v>11</v>
      </c>
    </row>
    <row r="654" spans="1:9">
      <c r="A654" t="s">
        <v>188</v>
      </c>
      <c r="B654" t="s">
        <v>142</v>
      </c>
      <c r="C654" t="s">
        <v>149</v>
      </c>
      <c r="D654" t="s">
        <v>143</v>
      </c>
      <c r="E654" s="99">
        <v>91</v>
      </c>
      <c r="F654" t="s">
        <v>82</v>
      </c>
      <c r="G654" s="103" t="s">
        <v>184</v>
      </c>
      <c r="H654" t="s">
        <v>144</v>
      </c>
      <c r="I654" s="102">
        <v>222</v>
      </c>
    </row>
    <row r="655" spans="1:9">
      <c r="A655" t="s">
        <v>188</v>
      </c>
      <c r="B655" t="s">
        <v>142</v>
      </c>
      <c r="C655" t="s">
        <v>149</v>
      </c>
      <c r="D655" t="s">
        <v>143</v>
      </c>
      <c r="E655" s="99">
        <v>92</v>
      </c>
      <c r="F655" t="s">
        <v>83</v>
      </c>
      <c r="G655" s="103" t="s">
        <v>184</v>
      </c>
      <c r="H655" t="s">
        <v>144</v>
      </c>
      <c r="I655" s="102">
        <v>27</v>
      </c>
    </row>
    <row r="656" spans="1:9">
      <c r="A656" t="s">
        <v>188</v>
      </c>
      <c r="B656" t="s">
        <v>142</v>
      </c>
      <c r="C656" t="s">
        <v>149</v>
      </c>
      <c r="D656" t="s">
        <v>143</v>
      </c>
      <c r="E656" s="99">
        <v>93</v>
      </c>
      <c r="F656" t="s">
        <v>84</v>
      </c>
      <c r="G656" s="103" t="s">
        <v>184</v>
      </c>
      <c r="H656" t="s">
        <v>144</v>
      </c>
      <c r="I656" s="102">
        <v>470</v>
      </c>
    </row>
    <row r="657" spans="1:9">
      <c r="A657" t="s">
        <v>188</v>
      </c>
      <c r="B657" t="s">
        <v>142</v>
      </c>
      <c r="C657" t="s">
        <v>149</v>
      </c>
      <c r="D657" t="s">
        <v>143</v>
      </c>
      <c r="E657" s="99">
        <v>5</v>
      </c>
      <c r="F657" t="s">
        <v>25</v>
      </c>
      <c r="G657" s="103" t="s">
        <v>185</v>
      </c>
      <c r="H657" t="s">
        <v>144</v>
      </c>
      <c r="I657" s="102">
        <v>472</v>
      </c>
    </row>
    <row r="658" spans="1:9">
      <c r="A658" t="s">
        <v>188</v>
      </c>
      <c r="B658" t="s">
        <v>142</v>
      </c>
      <c r="C658" t="s">
        <v>149</v>
      </c>
      <c r="D658" t="s">
        <v>143</v>
      </c>
      <c r="E658" s="99">
        <v>6</v>
      </c>
      <c r="F658" t="s">
        <v>26</v>
      </c>
      <c r="G658" s="103" t="s">
        <v>185</v>
      </c>
      <c r="H658" t="s">
        <v>144</v>
      </c>
      <c r="I658" s="102">
        <v>261</v>
      </c>
    </row>
    <row r="659" spans="1:9">
      <c r="A659" t="s">
        <v>188</v>
      </c>
      <c r="B659" t="s">
        <v>142</v>
      </c>
      <c r="C659" t="s">
        <v>149</v>
      </c>
      <c r="D659" t="s">
        <v>143</v>
      </c>
      <c r="E659" s="99">
        <v>8</v>
      </c>
      <c r="F659" t="s">
        <v>27</v>
      </c>
      <c r="G659" s="103" t="s">
        <v>185</v>
      </c>
      <c r="H659" t="s">
        <v>144</v>
      </c>
      <c r="I659" s="102">
        <v>368</v>
      </c>
    </row>
    <row r="660" spans="1:9">
      <c r="A660" t="s">
        <v>188</v>
      </c>
      <c r="B660" t="s">
        <v>142</v>
      </c>
      <c r="C660" t="s">
        <v>149</v>
      </c>
      <c r="D660" t="s">
        <v>143</v>
      </c>
      <c r="E660" s="99">
        <v>10</v>
      </c>
      <c r="F660" t="s">
        <v>28</v>
      </c>
      <c r="G660" s="103" t="s">
        <v>185</v>
      </c>
      <c r="H660" t="s">
        <v>144</v>
      </c>
      <c r="I660" s="102">
        <v>46</v>
      </c>
    </row>
    <row r="661" spans="1:9">
      <c r="A661" t="s">
        <v>188</v>
      </c>
      <c r="B661" t="s">
        <v>142</v>
      </c>
      <c r="C661" t="s">
        <v>149</v>
      </c>
      <c r="D661" t="s">
        <v>143</v>
      </c>
      <c r="E661" s="99">
        <v>19</v>
      </c>
      <c r="F661" t="s">
        <v>29</v>
      </c>
      <c r="G661" s="103" t="s">
        <v>185</v>
      </c>
      <c r="H661" t="s">
        <v>144</v>
      </c>
      <c r="I661" s="102">
        <v>81</v>
      </c>
    </row>
    <row r="662" spans="1:9">
      <c r="A662" t="s">
        <v>188</v>
      </c>
      <c r="B662" t="s">
        <v>142</v>
      </c>
      <c r="C662" t="s">
        <v>149</v>
      </c>
      <c r="D662" t="s">
        <v>143</v>
      </c>
      <c r="E662" s="99">
        <v>20</v>
      </c>
      <c r="F662" t="s">
        <v>30</v>
      </c>
      <c r="G662" s="103" t="s">
        <v>185</v>
      </c>
      <c r="H662" t="s">
        <v>144</v>
      </c>
      <c r="I662" s="102">
        <v>339</v>
      </c>
    </row>
    <row r="663" spans="1:9">
      <c r="A663" t="s">
        <v>188</v>
      </c>
      <c r="B663" t="s">
        <v>142</v>
      </c>
      <c r="C663" t="s">
        <v>149</v>
      </c>
      <c r="D663" t="s">
        <v>143</v>
      </c>
      <c r="E663" s="99">
        <v>22</v>
      </c>
      <c r="F663" t="s">
        <v>31</v>
      </c>
      <c r="G663" s="103" t="s">
        <v>185</v>
      </c>
      <c r="H663" t="s">
        <v>144</v>
      </c>
      <c r="I663" s="102">
        <v>687</v>
      </c>
    </row>
    <row r="664" spans="1:9">
      <c r="A664" t="s">
        <v>188</v>
      </c>
      <c r="B664" t="s">
        <v>142</v>
      </c>
      <c r="C664" t="s">
        <v>149</v>
      </c>
      <c r="D664" t="s">
        <v>143</v>
      </c>
      <c r="E664" s="99">
        <v>23</v>
      </c>
      <c r="F664" t="s">
        <v>32</v>
      </c>
      <c r="G664" s="103" t="s">
        <v>185</v>
      </c>
      <c r="H664" t="s">
        <v>144</v>
      </c>
      <c r="I664" s="102">
        <v>2031</v>
      </c>
    </row>
    <row r="665" spans="1:9">
      <c r="A665" t="s">
        <v>188</v>
      </c>
      <c r="B665" t="s">
        <v>142</v>
      </c>
      <c r="C665" t="s">
        <v>149</v>
      </c>
      <c r="D665" t="s">
        <v>143</v>
      </c>
      <c r="E665" s="99">
        <v>27</v>
      </c>
      <c r="F665" t="s">
        <v>33</v>
      </c>
      <c r="G665" s="103" t="s">
        <v>185</v>
      </c>
      <c r="H665" t="s">
        <v>144</v>
      </c>
      <c r="I665" s="102">
        <v>358</v>
      </c>
    </row>
    <row r="666" spans="1:9">
      <c r="A666" t="s">
        <v>188</v>
      </c>
      <c r="B666" t="s">
        <v>142</v>
      </c>
      <c r="C666" t="s">
        <v>149</v>
      </c>
      <c r="D666" t="s">
        <v>143</v>
      </c>
      <c r="E666" s="99">
        <v>28</v>
      </c>
      <c r="F666" t="s">
        <v>34</v>
      </c>
      <c r="G666" s="103" t="s">
        <v>185</v>
      </c>
      <c r="H666" t="s">
        <v>144</v>
      </c>
      <c r="I666" s="102">
        <v>198</v>
      </c>
    </row>
    <row r="667" spans="1:9">
      <c r="A667" t="s">
        <v>188</v>
      </c>
      <c r="B667" t="s">
        <v>142</v>
      </c>
      <c r="C667" t="s">
        <v>149</v>
      </c>
      <c r="D667" t="s">
        <v>143</v>
      </c>
      <c r="E667" s="99">
        <v>33</v>
      </c>
      <c r="F667" t="s">
        <v>35</v>
      </c>
      <c r="G667" s="103" t="s">
        <v>185</v>
      </c>
      <c r="H667" t="s">
        <v>144</v>
      </c>
      <c r="I667" s="102">
        <v>1226</v>
      </c>
    </row>
    <row r="668" spans="1:9">
      <c r="A668" t="s">
        <v>188</v>
      </c>
      <c r="B668" t="s">
        <v>142</v>
      </c>
      <c r="C668" t="s">
        <v>149</v>
      </c>
      <c r="D668" t="s">
        <v>143</v>
      </c>
      <c r="E668" s="99">
        <v>34</v>
      </c>
      <c r="F668" t="s">
        <v>36</v>
      </c>
      <c r="G668" s="103" t="s">
        <v>185</v>
      </c>
      <c r="H668" t="s">
        <v>144</v>
      </c>
      <c r="I668" s="102">
        <v>1540</v>
      </c>
    </row>
    <row r="669" spans="1:9">
      <c r="A669" t="s">
        <v>188</v>
      </c>
      <c r="B669" t="s">
        <v>142</v>
      </c>
      <c r="C669" t="s">
        <v>149</v>
      </c>
      <c r="D669" t="s">
        <v>143</v>
      </c>
      <c r="E669" s="99">
        <v>35</v>
      </c>
      <c r="F669" t="s">
        <v>37</v>
      </c>
      <c r="G669" s="103" t="s">
        <v>185</v>
      </c>
      <c r="H669" t="s">
        <v>144</v>
      </c>
      <c r="I669" s="102">
        <v>2060</v>
      </c>
    </row>
    <row r="670" spans="1:9">
      <c r="A670" t="s">
        <v>188</v>
      </c>
      <c r="B670" t="s">
        <v>142</v>
      </c>
      <c r="C670" t="s">
        <v>149</v>
      </c>
      <c r="D670" t="s">
        <v>143</v>
      </c>
      <c r="E670" s="99">
        <v>36</v>
      </c>
      <c r="F670" t="s">
        <v>38</v>
      </c>
      <c r="G670" s="103" t="s">
        <v>185</v>
      </c>
      <c r="H670" t="s">
        <v>144</v>
      </c>
      <c r="I670" s="102">
        <v>6123</v>
      </c>
    </row>
    <row r="671" spans="1:9">
      <c r="A671" t="s">
        <v>188</v>
      </c>
      <c r="B671" t="s">
        <v>142</v>
      </c>
      <c r="C671" t="s">
        <v>149</v>
      </c>
      <c r="D671" t="s">
        <v>143</v>
      </c>
      <c r="E671" s="99">
        <v>37</v>
      </c>
      <c r="F671" t="s">
        <v>39</v>
      </c>
      <c r="G671" s="103" t="s">
        <v>185</v>
      </c>
      <c r="H671" t="s">
        <v>144</v>
      </c>
      <c r="I671" s="102">
        <v>1163</v>
      </c>
    </row>
    <row r="672" spans="1:9">
      <c r="A672" t="s">
        <v>188</v>
      </c>
      <c r="B672" t="s">
        <v>142</v>
      </c>
      <c r="C672" t="s">
        <v>149</v>
      </c>
      <c r="D672" t="s">
        <v>143</v>
      </c>
      <c r="E672" s="99">
        <v>38</v>
      </c>
      <c r="F672" t="s">
        <v>40</v>
      </c>
      <c r="G672" s="103" t="s">
        <v>185</v>
      </c>
      <c r="H672" t="s">
        <v>144</v>
      </c>
      <c r="I672" s="102">
        <v>1819</v>
      </c>
    </row>
    <row r="673" spans="1:9">
      <c r="A673" t="s">
        <v>188</v>
      </c>
      <c r="B673" t="s">
        <v>142</v>
      </c>
      <c r="C673" t="s">
        <v>149</v>
      </c>
      <c r="D673" t="s">
        <v>143</v>
      </c>
      <c r="E673" s="99">
        <v>39</v>
      </c>
      <c r="F673" t="s">
        <v>41</v>
      </c>
      <c r="G673" s="103" t="s">
        <v>185</v>
      </c>
      <c r="H673" t="s">
        <v>144</v>
      </c>
      <c r="I673" s="102">
        <v>3790</v>
      </c>
    </row>
    <row r="674" spans="1:9">
      <c r="A674" t="s">
        <v>188</v>
      </c>
      <c r="B674" t="s">
        <v>142</v>
      </c>
      <c r="C674" t="s">
        <v>149</v>
      </c>
      <c r="D674" t="s">
        <v>143</v>
      </c>
      <c r="E674" s="99">
        <v>40</v>
      </c>
      <c r="F674" t="s">
        <v>42</v>
      </c>
      <c r="G674" s="103" t="s">
        <v>185</v>
      </c>
      <c r="H674" t="s">
        <v>144</v>
      </c>
      <c r="I674" s="102">
        <v>609</v>
      </c>
    </row>
    <row r="675" spans="1:9">
      <c r="A675" t="s">
        <v>188</v>
      </c>
      <c r="B675" t="s">
        <v>142</v>
      </c>
      <c r="C675" t="s">
        <v>149</v>
      </c>
      <c r="D675" t="s">
        <v>143</v>
      </c>
      <c r="E675" s="99">
        <v>41</v>
      </c>
      <c r="F675" t="s">
        <v>43</v>
      </c>
      <c r="G675" s="103" t="s">
        <v>185</v>
      </c>
      <c r="H675" t="s">
        <v>144</v>
      </c>
      <c r="I675" s="102">
        <v>2083</v>
      </c>
    </row>
    <row r="676" spans="1:9">
      <c r="A676" t="s">
        <v>188</v>
      </c>
      <c r="B676" t="s">
        <v>142</v>
      </c>
      <c r="C676" t="s">
        <v>149</v>
      </c>
      <c r="D676" t="s">
        <v>143</v>
      </c>
      <c r="E676" s="99">
        <v>42</v>
      </c>
      <c r="F676" t="s">
        <v>44</v>
      </c>
      <c r="G676" s="103" t="s">
        <v>185</v>
      </c>
      <c r="H676" t="s">
        <v>144</v>
      </c>
      <c r="I676" s="102">
        <v>1350</v>
      </c>
    </row>
    <row r="677" spans="1:9">
      <c r="A677" t="s">
        <v>188</v>
      </c>
      <c r="B677" t="s">
        <v>142</v>
      </c>
      <c r="C677" t="s">
        <v>149</v>
      </c>
      <c r="D677" t="s">
        <v>143</v>
      </c>
      <c r="E677" s="99">
        <v>43</v>
      </c>
      <c r="F677" t="s">
        <v>45</v>
      </c>
      <c r="G677" s="103" t="s">
        <v>185</v>
      </c>
      <c r="H677" t="s">
        <v>144</v>
      </c>
      <c r="I677" s="102">
        <v>2670</v>
      </c>
    </row>
    <row r="678" spans="1:9">
      <c r="A678" t="s">
        <v>188</v>
      </c>
      <c r="B678" t="s">
        <v>142</v>
      </c>
      <c r="C678" t="s">
        <v>149</v>
      </c>
      <c r="D678" t="s">
        <v>143</v>
      </c>
      <c r="E678" s="99">
        <v>44</v>
      </c>
      <c r="F678" t="s">
        <v>46</v>
      </c>
      <c r="G678" s="103" t="s">
        <v>185</v>
      </c>
      <c r="H678" t="s">
        <v>144</v>
      </c>
      <c r="I678" s="102">
        <v>1313</v>
      </c>
    </row>
    <row r="679" spans="1:9">
      <c r="A679" t="s">
        <v>188</v>
      </c>
      <c r="B679" t="s">
        <v>142</v>
      </c>
      <c r="C679" t="s">
        <v>149</v>
      </c>
      <c r="D679" t="s">
        <v>143</v>
      </c>
      <c r="E679" s="99">
        <v>45</v>
      </c>
      <c r="F679" t="s">
        <v>47</v>
      </c>
      <c r="G679" s="103" t="s">
        <v>185</v>
      </c>
      <c r="H679" t="s">
        <v>144</v>
      </c>
      <c r="I679" s="102">
        <v>563</v>
      </c>
    </row>
    <row r="680" spans="1:9">
      <c r="A680" t="s">
        <v>188</v>
      </c>
      <c r="B680" t="s">
        <v>142</v>
      </c>
      <c r="C680" t="s">
        <v>149</v>
      </c>
      <c r="D680" t="s">
        <v>143</v>
      </c>
      <c r="E680" s="99">
        <v>46</v>
      </c>
      <c r="F680" t="s">
        <v>48</v>
      </c>
      <c r="G680" s="103" t="s">
        <v>185</v>
      </c>
      <c r="H680" t="s">
        <v>144</v>
      </c>
      <c r="I680" s="102">
        <v>255</v>
      </c>
    </row>
    <row r="681" spans="1:9">
      <c r="A681" t="s">
        <v>188</v>
      </c>
      <c r="B681" t="s">
        <v>142</v>
      </c>
      <c r="C681" t="s">
        <v>149</v>
      </c>
      <c r="D681" t="s">
        <v>143</v>
      </c>
      <c r="E681" s="99">
        <v>47</v>
      </c>
      <c r="F681" t="s">
        <v>189</v>
      </c>
      <c r="G681" s="103" t="s">
        <v>185</v>
      </c>
      <c r="H681" t="s">
        <v>144</v>
      </c>
      <c r="I681" s="102">
        <v>242</v>
      </c>
    </row>
    <row r="682" spans="1:9">
      <c r="A682" t="s">
        <v>188</v>
      </c>
      <c r="B682" t="s">
        <v>142</v>
      </c>
      <c r="C682" t="s">
        <v>149</v>
      </c>
      <c r="D682" t="s">
        <v>143</v>
      </c>
      <c r="E682" s="99">
        <v>48</v>
      </c>
      <c r="F682" t="s">
        <v>202</v>
      </c>
      <c r="G682" s="103" t="s">
        <v>185</v>
      </c>
      <c r="H682" t="s">
        <v>144</v>
      </c>
      <c r="I682" s="102">
        <v>355</v>
      </c>
    </row>
    <row r="683" spans="1:9">
      <c r="A683" t="s">
        <v>188</v>
      </c>
      <c r="B683" t="s">
        <v>142</v>
      </c>
      <c r="C683" t="s">
        <v>149</v>
      </c>
      <c r="D683" t="s">
        <v>143</v>
      </c>
      <c r="E683" s="99">
        <v>49</v>
      </c>
      <c r="F683" t="s">
        <v>51</v>
      </c>
      <c r="G683" s="103" t="s">
        <v>185</v>
      </c>
      <c r="H683" t="s">
        <v>144</v>
      </c>
      <c r="I683" s="102">
        <v>19</v>
      </c>
    </row>
    <row r="684" spans="1:9">
      <c r="A684" t="s">
        <v>188</v>
      </c>
      <c r="B684" t="s">
        <v>142</v>
      </c>
      <c r="C684" t="s">
        <v>149</v>
      </c>
      <c r="D684" t="s">
        <v>143</v>
      </c>
      <c r="E684" s="99">
        <v>50</v>
      </c>
      <c r="F684" t="s">
        <v>52</v>
      </c>
      <c r="G684" s="103" t="s">
        <v>185</v>
      </c>
      <c r="H684" t="s">
        <v>144</v>
      </c>
      <c r="I684" s="102">
        <v>47</v>
      </c>
    </row>
    <row r="685" spans="1:9">
      <c r="A685" t="s">
        <v>188</v>
      </c>
      <c r="B685" t="s">
        <v>142</v>
      </c>
      <c r="C685" t="s">
        <v>149</v>
      </c>
      <c r="D685" t="s">
        <v>143</v>
      </c>
      <c r="E685" s="99">
        <v>51</v>
      </c>
      <c r="F685" t="s">
        <v>53</v>
      </c>
      <c r="G685" s="103" t="s">
        <v>185</v>
      </c>
      <c r="H685" t="s">
        <v>144</v>
      </c>
      <c r="I685" s="102">
        <v>95</v>
      </c>
    </row>
    <row r="686" spans="1:9">
      <c r="A686" t="s">
        <v>188</v>
      </c>
      <c r="B686" t="s">
        <v>142</v>
      </c>
      <c r="C686" t="s">
        <v>149</v>
      </c>
      <c r="D686" t="s">
        <v>143</v>
      </c>
      <c r="E686" s="99">
        <v>52</v>
      </c>
      <c r="F686" t="s">
        <v>54</v>
      </c>
      <c r="G686" s="103" t="s">
        <v>185</v>
      </c>
      <c r="H686" t="s">
        <v>144</v>
      </c>
      <c r="I686" s="102">
        <v>133</v>
      </c>
    </row>
    <row r="687" spans="1:9">
      <c r="A687" t="s">
        <v>188</v>
      </c>
      <c r="B687" t="s">
        <v>142</v>
      </c>
      <c r="C687" t="s">
        <v>149</v>
      </c>
      <c r="D687" t="s">
        <v>143</v>
      </c>
      <c r="E687" s="99">
        <v>53</v>
      </c>
      <c r="F687" t="s">
        <v>55</v>
      </c>
      <c r="G687" s="103" t="s">
        <v>185</v>
      </c>
      <c r="H687" t="s">
        <v>144</v>
      </c>
      <c r="I687" s="102">
        <v>185</v>
      </c>
    </row>
    <row r="688" spans="1:9">
      <c r="A688" t="s">
        <v>188</v>
      </c>
      <c r="B688" t="s">
        <v>142</v>
      </c>
      <c r="C688" t="s">
        <v>149</v>
      </c>
      <c r="D688" t="s">
        <v>143</v>
      </c>
      <c r="E688" s="99">
        <v>54</v>
      </c>
      <c r="F688" t="s">
        <v>56</v>
      </c>
      <c r="G688" s="103" t="s">
        <v>185</v>
      </c>
      <c r="H688" t="s">
        <v>144</v>
      </c>
      <c r="I688" s="102">
        <v>131</v>
      </c>
    </row>
    <row r="689" spans="1:9">
      <c r="A689" t="s">
        <v>188</v>
      </c>
      <c r="B689" t="s">
        <v>142</v>
      </c>
      <c r="C689" t="s">
        <v>149</v>
      </c>
      <c r="D689" t="s">
        <v>143</v>
      </c>
      <c r="E689" s="99">
        <v>57</v>
      </c>
      <c r="F689" t="s">
        <v>57</v>
      </c>
      <c r="G689" s="103" t="s">
        <v>185</v>
      </c>
      <c r="H689" t="s">
        <v>144</v>
      </c>
      <c r="I689" s="102">
        <v>926</v>
      </c>
    </row>
    <row r="690" spans="1:9">
      <c r="A690" t="s">
        <v>188</v>
      </c>
      <c r="B690" t="s">
        <v>142</v>
      </c>
      <c r="C690" t="s">
        <v>149</v>
      </c>
      <c r="D690" t="s">
        <v>143</v>
      </c>
      <c r="E690" s="99">
        <v>58</v>
      </c>
      <c r="F690" t="s">
        <v>58</v>
      </c>
      <c r="G690" s="103" t="s">
        <v>185</v>
      </c>
      <c r="H690" t="s">
        <v>144</v>
      </c>
      <c r="I690" s="102">
        <v>135</v>
      </c>
    </row>
    <row r="691" spans="1:9">
      <c r="A691" t="s">
        <v>188</v>
      </c>
      <c r="B691" t="s">
        <v>142</v>
      </c>
      <c r="C691" t="s">
        <v>149</v>
      </c>
      <c r="D691" t="s">
        <v>143</v>
      </c>
      <c r="E691" s="99">
        <v>59</v>
      </c>
      <c r="F691" t="s">
        <v>59</v>
      </c>
      <c r="G691" s="103" t="s">
        <v>185</v>
      </c>
      <c r="H691" t="s">
        <v>144</v>
      </c>
      <c r="I691" s="102">
        <v>282</v>
      </c>
    </row>
    <row r="692" spans="1:9">
      <c r="A692" t="s">
        <v>188</v>
      </c>
      <c r="B692" t="s">
        <v>142</v>
      </c>
      <c r="C692" t="s">
        <v>149</v>
      </c>
      <c r="D692" t="s">
        <v>143</v>
      </c>
      <c r="E692" s="99">
        <v>60</v>
      </c>
      <c r="F692" t="s">
        <v>60</v>
      </c>
      <c r="G692" s="103" t="s">
        <v>185</v>
      </c>
      <c r="H692" t="s">
        <v>144</v>
      </c>
      <c r="I692" s="102">
        <v>430</v>
      </c>
    </row>
    <row r="693" spans="1:9">
      <c r="A693" t="s">
        <v>188</v>
      </c>
      <c r="B693" t="s">
        <v>142</v>
      </c>
      <c r="C693" t="s">
        <v>149</v>
      </c>
      <c r="D693" t="s">
        <v>143</v>
      </c>
      <c r="E693" s="99">
        <v>61</v>
      </c>
      <c r="F693" t="s">
        <v>61</v>
      </c>
      <c r="G693" s="103" t="s">
        <v>185</v>
      </c>
      <c r="H693" t="s">
        <v>144</v>
      </c>
      <c r="I693" s="102">
        <v>1620</v>
      </c>
    </row>
    <row r="694" spans="1:9">
      <c r="A694" t="s">
        <v>188</v>
      </c>
      <c r="B694" t="s">
        <v>142</v>
      </c>
      <c r="C694" t="s">
        <v>149</v>
      </c>
      <c r="D694" t="s">
        <v>143</v>
      </c>
      <c r="E694" s="99">
        <v>62</v>
      </c>
      <c r="F694" t="s">
        <v>62</v>
      </c>
      <c r="G694" s="103" t="s">
        <v>185</v>
      </c>
      <c r="H694" t="s">
        <v>144</v>
      </c>
      <c r="I694" s="102">
        <v>1082</v>
      </c>
    </row>
    <row r="695" spans="1:9">
      <c r="A695" t="s">
        <v>188</v>
      </c>
      <c r="B695" t="s">
        <v>142</v>
      </c>
      <c r="C695" t="s">
        <v>149</v>
      </c>
      <c r="D695" t="s">
        <v>143</v>
      </c>
      <c r="E695" s="99">
        <v>63</v>
      </c>
      <c r="F695" t="s">
        <v>63</v>
      </c>
      <c r="G695" s="103" t="s">
        <v>185</v>
      </c>
      <c r="H695" t="s">
        <v>144</v>
      </c>
      <c r="I695" s="102">
        <v>595</v>
      </c>
    </row>
    <row r="696" spans="1:9">
      <c r="A696" t="s">
        <v>188</v>
      </c>
      <c r="B696" t="s">
        <v>142</v>
      </c>
      <c r="C696" t="s">
        <v>149</v>
      </c>
      <c r="D696" t="s">
        <v>143</v>
      </c>
      <c r="E696" s="99">
        <v>64</v>
      </c>
      <c r="F696" t="s">
        <v>64</v>
      </c>
      <c r="G696" s="103" t="s">
        <v>185</v>
      </c>
      <c r="H696" t="s">
        <v>144</v>
      </c>
      <c r="I696" s="102">
        <v>113</v>
      </c>
    </row>
    <row r="697" spans="1:9">
      <c r="A697" t="s">
        <v>188</v>
      </c>
      <c r="B697" t="s">
        <v>142</v>
      </c>
      <c r="C697" t="s">
        <v>149</v>
      </c>
      <c r="D697" t="s">
        <v>143</v>
      </c>
      <c r="E697" s="99">
        <v>67</v>
      </c>
      <c r="F697" t="s">
        <v>65</v>
      </c>
      <c r="G697" s="103" t="s">
        <v>185</v>
      </c>
      <c r="H697" t="s">
        <v>144</v>
      </c>
      <c r="I697" s="102">
        <v>436</v>
      </c>
    </row>
    <row r="698" spans="1:9">
      <c r="A698" t="s">
        <v>188</v>
      </c>
      <c r="B698" t="s">
        <v>142</v>
      </c>
      <c r="C698" t="s">
        <v>149</v>
      </c>
      <c r="D698" t="s">
        <v>143</v>
      </c>
      <c r="E698" s="99">
        <v>68</v>
      </c>
      <c r="F698" t="s">
        <v>66</v>
      </c>
      <c r="G698" s="103" t="s">
        <v>185</v>
      </c>
      <c r="H698" t="s">
        <v>144</v>
      </c>
      <c r="I698" s="102">
        <v>1191</v>
      </c>
    </row>
    <row r="699" spans="1:9">
      <c r="A699" t="s">
        <v>188</v>
      </c>
      <c r="B699" t="s">
        <v>142</v>
      </c>
      <c r="C699" t="s">
        <v>149</v>
      </c>
      <c r="D699" t="s">
        <v>143</v>
      </c>
      <c r="E699" s="99">
        <v>69</v>
      </c>
      <c r="F699" t="s">
        <v>67</v>
      </c>
      <c r="G699" s="103" t="s">
        <v>185</v>
      </c>
      <c r="H699" t="s">
        <v>144</v>
      </c>
      <c r="I699" s="102">
        <v>357</v>
      </c>
    </row>
    <row r="700" spans="1:9">
      <c r="A700" t="s">
        <v>188</v>
      </c>
      <c r="B700" t="s">
        <v>142</v>
      </c>
      <c r="C700" t="s">
        <v>149</v>
      </c>
      <c r="D700" t="s">
        <v>143</v>
      </c>
      <c r="E700" s="99">
        <v>70</v>
      </c>
      <c r="F700" t="s">
        <v>151</v>
      </c>
      <c r="G700" s="103" t="s">
        <v>185</v>
      </c>
      <c r="H700" t="s">
        <v>144</v>
      </c>
      <c r="I700" s="102">
        <v>300</v>
      </c>
    </row>
    <row r="701" spans="1:9">
      <c r="A701" t="s">
        <v>188</v>
      </c>
      <c r="B701" t="s">
        <v>142</v>
      </c>
      <c r="C701" t="s">
        <v>149</v>
      </c>
      <c r="D701" t="s">
        <v>143</v>
      </c>
      <c r="E701" s="99">
        <v>71</v>
      </c>
      <c r="F701" t="s">
        <v>69</v>
      </c>
      <c r="G701" s="103" t="s">
        <v>185</v>
      </c>
      <c r="H701" t="s">
        <v>144</v>
      </c>
      <c r="I701" s="102">
        <v>802</v>
      </c>
    </row>
    <row r="702" spans="1:9">
      <c r="A702" t="s">
        <v>188</v>
      </c>
      <c r="B702" t="s">
        <v>142</v>
      </c>
      <c r="C702" t="s">
        <v>149</v>
      </c>
      <c r="D702" t="s">
        <v>143</v>
      </c>
      <c r="E702" s="99">
        <v>72</v>
      </c>
      <c r="F702" t="s">
        <v>70</v>
      </c>
      <c r="G702" s="103" t="s">
        <v>185</v>
      </c>
      <c r="H702" t="s">
        <v>144</v>
      </c>
      <c r="I702" s="102">
        <v>425</v>
      </c>
    </row>
    <row r="703" spans="1:9">
      <c r="A703" t="s">
        <v>188</v>
      </c>
      <c r="B703" t="s">
        <v>142</v>
      </c>
      <c r="C703" t="s">
        <v>149</v>
      </c>
      <c r="D703" t="s">
        <v>143</v>
      </c>
      <c r="E703" s="99">
        <v>73</v>
      </c>
      <c r="F703" t="s">
        <v>190</v>
      </c>
      <c r="G703" s="103" t="s">
        <v>185</v>
      </c>
      <c r="H703" t="s">
        <v>144</v>
      </c>
      <c r="I703" s="102">
        <v>1253</v>
      </c>
    </row>
    <row r="704" spans="1:9">
      <c r="A704" t="s">
        <v>188</v>
      </c>
      <c r="B704" t="s">
        <v>142</v>
      </c>
      <c r="C704" t="s">
        <v>149</v>
      </c>
      <c r="D704" t="s">
        <v>143</v>
      </c>
      <c r="E704" s="99">
        <v>74</v>
      </c>
      <c r="F704" t="s">
        <v>72</v>
      </c>
      <c r="G704" s="103" t="s">
        <v>185</v>
      </c>
      <c r="H704" t="s">
        <v>144</v>
      </c>
      <c r="I704" s="102">
        <v>80</v>
      </c>
    </row>
    <row r="705" spans="1:9">
      <c r="A705" t="s">
        <v>188</v>
      </c>
      <c r="B705" t="s">
        <v>142</v>
      </c>
      <c r="C705" t="s">
        <v>149</v>
      </c>
      <c r="D705" t="s">
        <v>143</v>
      </c>
      <c r="E705" s="99">
        <v>75</v>
      </c>
      <c r="F705" t="s">
        <v>73</v>
      </c>
      <c r="G705" s="103" t="s">
        <v>185</v>
      </c>
      <c r="H705" t="s">
        <v>144</v>
      </c>
      <c r="I705" s="102">
        <v>569</v>
      </c>
    </row>
    <row r="706" spans="1:9">
      <c r="A706" t="s">
        <v>188</v>
      </c>
      <c r="B706" t="s">
        <v>142</v>
      </c>
      <c r="C706" t="s">
        <v>149</v>
      </c>
      <c r="D706" t="s">
        <v>143</v>
      </c>
      <c r="E706" s="99">
        <v>78</v>
      </c>
      <c r="F706" t="s">
        <v>74</v>
      </c>
      <c r="G706" s="103" t="s">
        <v>185</v>
      </c>
      <c r="H706" t="s">
        <v>144</v>
      </c>
      <c r="I706" s="102">
        <v>137</v>
      </c>
    </row>
    <row r="707" spans="1:9">
      <c r="A707" t="s">
        <v>188</v>
      </c>
      <c r="B707" t="s">
        <v>142</v>
      </c>
      <c r="C707" t="s">
        <v>149</v>
      </c>
      <c r="D707" t="s">
        <v>143</v>
      </c>
      <c r="E707" s="99">
        <v>79</v>
      </c>
      <c r="F707" t="s">
        <v>75</v>
      </c>
      <c r="G707" s="103" t="s">
        <v>185</v>
      </c>
      <c r="H707" t="s">
        <v>144</v>
      </c>
      <c r="I707" s="102">
        <v>637</v>
      </c>
    </row>
    <row r="708" spans="1:9">
      <c r="A708" t="s">
        <v>188</v>
      </c>
      <c r="B708" t="s">
        <v>142</v>
      </c>
      <c r="C708" t="s">
        <v>149</v>
      </c>
      <c r="D708" t="s">
        <v>143</v>
      </c>
      <c r="E708" s="99">
        <v>81</v>
      </c>
      <c r="F708" t="s">
        <v>76</v>
      </c>
      <c r="G708" s="103" t="s">
        <v>185</v>
      </c>
      <c r="H708" t="s">
        <v>144</v>
      </c>
      <c r="I708" s="102">
        <v>47</v>
      </c>
    </row>
    <row r="709" spans="1:9">
      <c r="A709" t="s">
        <v>188</v>
      </c>
      <c r="B709" t="s">
        <v>142</v>
      </c>
      <c r="C709" t="s">
        <v>149</v>
      </c>
      <c r="D709" t="s">
        <v>143</v>
      </c>
      <c r="E709" s="99">
        <v>82</v>
      </c>
      <c r="F709" t="s">
        <v>77</v>
      </c>
      <c r="G709" s="103" t="s">
        <v>185</v>
      </c>
      <c r="H709" t="s">
        <v>144</v>
      </c>
      <c r="I709" s="102">
        <v>291</v>
      </c>
    </row>
    <row r="710" spans="1:9">
      <c r="A710" t="s">
        <v>188</v>
      </c>
      <c r="B710" t="s">
        <v>142</v>
      </c>
      <c r="C710" t="s">
        <v>149</v>
      </c>
      <c r="D710" t="s">
        <v>143</v>
      </c>
      <c r="E710" s="99">
        <v>83</v>
      </c>
      <c r="F710" t="s">
        <v>78</v>
      </c>
      <c r="G710" s="103" t="s">
        <v>185</v>
      </c>
      <c r="H710" t="s">
        <v>144</v>
      </c>
      <c r="I710" s="102">
        <v>531</v>
      </c>
    </row>
    <row r="711" spans="1:9">
      <c r="A711" t="s">
        <v>188</v>
      </c>
      <c r="B711" t="s">
        <v>142</v>
      </c>
      <c r="C711" t="s">
        <v>149</v>
      </c>
      <c r="D711" t="s">
        <v>143</v>
      </c>
      <c r="E711" s="99">
        <v>84</v>
      </c>
      <c r="F711" t="s">
        <v>79</v>
      </c>
      <c r="G711" s="103" t="s">
        <v>185</v>
      </c>
      <c r="H711" t="s">
        <v>144</v>
      </c>
      <c r="I711" s="102">
        <v>23</v>
      </c>
    </row>
    <row r="712" spans="1:9">
      <c r="A712" t="s">
        <v>188</v>
      </c>
      <c r="B712" t="s">
        <v>142</v>
      </c>
      <c r="C712" t="s">
        <v>149</v>
      </c>
      <c r="D712" t="s">
        <v>143</v>
      </c>
      <c r="E712" s="99">
        <v>85</v>
      </c>
      <c r="F712" t="s">
        <v>80</v>
      </c>
      <c r="G712" s="103" t="s">
        <v>185</v>
      </c>
      <c r="H712" t="s">
        <v>144</v>
      </c>
      <c r="I712" s="102">
        <v>69</v>
      </c>
    </row>
    <row r="713" spans="1:9">
      <c r="A713" t="s">
        <v>188</v>
      </c>
      <c r="B713" t="s">
        <v>142</v>
      </c>
      <c r="C713" t="s">
        <v>149</v>
      </c>
      <c r="D713" t="s">
        <v>143</v>
      </c>
      <c r="E713" s="99">
        <v>87</v>
      </c>
      <c r="F713" t="s">
        <v>81</v>
      </c>
      <c r="G713" s="103" t="s">
        <v>185</v>
      </c>
      <c r="H713" t="s">
        <v>144</v>
      </c>
      <c r="I713" s="102">
        <v>11</v>
      </c>
    </row>
    <row r="714" spans="1:9">
      <c r="A714" t="s">
        <v>188</v>
      </c>
      <c r="B714" t="s">
        <v>142</v>
      </c>
      <c r="C714" t="s">
        <v>149</v>
      </c>
      <c r="D714" t="s">
        <v>143</v>
      </c>
      <c r="E714" s="99">
        <v>91</v>
      </c>
      <c r="F714" t="s">
        <v>82</v>
      </c>
      <c r="G714" s="103" t="s">
        <v>185</v>
      </c>
      <c r="H714" t="s">
        <v>144</v>
      </c>
      <c r="I714" s="102">
        <v>255</v>
      </c>
    </row>
    <row r="715" spans="1:9">
      <c r="A715" t="s">
        <v>188</v>
      </c>
      <c r="B715" t="s">
        <v>142</v>
      </c>
      <c r="C715" t="s">
        <v>149</v>
      </c>
      <c r="D715" t="s">
        <v>143</v>
      </c>
      <c r="E715" s="99">
        <v>92</v>
      </c>
      <c r="F715" t="s">
        <v>83</v>
      </c>
      <c r="G715" s="103" t="s">
        <v>185</v>
      </c>
      <c r="H715" t="s">
        <v>144</v>
      </c>
      <c r="I715" s="102">
        <v>25</v>
      </c>
    </row>
    <row r="716" spans="1:9">
      <c r="A716" t="s">
        <v>188</v>
      </c>
      <c r="B716" t="s">
        <v>142</v>
      </c>
      <c r="C716" t="s">
        <v>149</v>
      </c>
      <c r="D716" t="s">
        <v>143</v>
      </c>
      <c r="E716" s="99">
        <v>93</v>
      </c>
      <c r="F716" t="s">
        <v>84</v>
      </c>
      <c r="G716" s="103" t="s">
        <v>185</v>
      </c>
      <c r="H716" t="s">
        <v>144</v>
      </c>
      <c r="I716" s="102">
        <v>480</v>
      </c>
    </row>
    <row r="717" spans="1:9">
      <c r="A717" t="s">
        <v>188</v>
      </c>
      <c r="B717" t="s">
        <v>142</v>
      </c>
      <c r="C717" t="s">
        <v>149</v>
      </c>
      <c r="D717" t="s">
        <v>143</v>
      </c>
      <c r="E717" s="99">
        <v>5</v>
      </c>
      <c r="F717" t="s">
        <v>25</v>
      </c>
      <c r="G717" s="103" t="s">
        <v>186</v>
      </c>
      <c r="H717" t="s">
        <v>145</v>
      </c>
      <c r="I717" s="102">
        <v>479</v>
      </c>
    </row>
    <row r="718" spans="1:9">
      <c r="A718" t="s">
        <v>188</v>
      </c>
      <c r="B718" t="s">
        <v>142</v>
      </c>
      <c r="C718" t="s">
        <v>149</v>
      </c>
      <c r="D718" t="s">
        <v>143</v>
      </c>
      <c r="E718" s="99">
        <v>6</v>
      </c>
      <c r="F718" t="s">
        <v>26</v>
      </c>
      <c r="G718" s="103" t="s">
        <v>186</v>
      </c>
      <c r="H718" t="s">
        <v>145</v>
      </c>
      <c r="I718" s="102">
        <v>292</v>
      </c>
    </row>
    <row r="719" spans="1:9">
      <c r="A719" t="s">
        <v>188</v>
      </c>
      <c r="B719" t="s">
        <v>142</v>
      </c>
      <c r="C719" t="s">
        <v>149</v>
      </c>
      <c r="D719" t="s">
        <v>143</v>
      </c>
      <c r="E719" s="99">
        <v>8</v>
      </c>
      <c r="F719" t="s">
        <v>27</v>
      </c>
      <c r="G719" s="103" t="s">
        <v>186</v>
      </c>
      <c r="H719" t="s">
        <v>145</v>
      </c>
      <c r="I719" s="102">
        <v>368</v>
      </c>
    </row>
    <row r="720" spans="1:9">
      <c r="A720" t="s">
        <v>188</v>
      </c>
      <c r="B720" t="s">
        <v>142</v>
      </c>
      <c r="C720" t="s">
        <v>149</v>
      </c>
      <c r="D720" t="s">
        <v>143</v>
      </c>
      <c r="E720" s="99">
        <v>10</v>
      </c>
      <c r="F720" t="s">
        <v>28</v>
      </c>
      <c r="G720" s="103" t="s">
        <v>186</v>
      </c>
      <c r="H720" t="s">
        <v>145</v>
      </c>
      <c r="I720" s="102">
        <v>47</v>
      </c>
    </row>
    <row r="721" spans="1:9">
      <c r="A721" t="s">
        <v>188</v>
      </c>
      <c r="B721" t="s">
        <v>142</v>
      </c>
      <c r="C721" t="s">
        <v>149</v>
      </c>
      <c r="D721" t="s">
        <v>143</v>
      </c>
      <c r="E721" s="99">
        <v>19</v>
      </c>
      <c r="F721" t="s">
        <v>29</v>
      </c>
      <c r="G721" s="103" t="s">
        <v>186</v>
      </c>
      <c r="H721" t="s">
        <v>145</v>
      </c>
      <c r="I721" s="102">
        <v>87</v>
      </c>
    </row>
    <row r="722" spans="1:9">
      <c r="A722" t="s">
        <v>188</v>
      </c>
      <c r="B722" t="s">
        <v>142</v>
      </c>
      <c r="C722" t="s">
        <v>149</v>
      </c>
      <c r="D722" t="s">
        <v>143</v>
      </c>
      <c r="E722" s="99">
        <v>20</v>
      </c>
      <c r="F722" t="s">
        <v>30</v>
      </c>
      <c r="G722" s="103" t="s">
        <v>186</v>
      </c>
      <c r="H722" t="s">
        <v>145</v>
      </c>
      <c r="I722" s="102">
        <v>382</v>
      </c>
    </row>
    <row r="723" spans="1:9">
      <c r="A723" t="s">
        <v>188</v>
      </c>
      <c r="B723" t="s">
        <v>142</v>
      </c>
      <c r="C723" t="s">
        <v>149</v>
      </c>
      <c r="D723" t="s">
        <v>143</v>
      </c>
      <c r="E723" s="99">
        <v>22</v>
      </c>
      <c r="F723" t="s">
        <v>31</v>
      </c>
      <c r="G723" s="103" t="s">
        <v>186</v>
      </c>
      <c r="H723" t="s">
        <v>145</v>
      </c>
      <c r="I723" s="102">
        <v>745</v>
      </c>
    </row>
    <row r="724" spans="1:9">
      <c r="A724" t="s">
        <v>188</v>
      </c>
      <c r="B724" t="s">
        <v>142</v>
      </c>
      <c r="C724" t="s">
        <v>149</v>
      </c>
      <c r="D724" t="s">
        <v>143</v>
      </c>
      <c r="E724" s="99">
        <v>23</v>
      </c>
      <c r="F724" t="s">
        <v>32</v>
      </c>
      <c r="G724" s="103" t="s">
        <v>186</v>
      </c>
      <c r="H724" t="s">
        <v>145</v>
      </c>
      <c r="I724" s="102">
        <v>2018</v>
      </c>
    </row>
    <row r="725" spans="1:9">
      <c r="A725" t="s">
        <v>188</v>
      </c>
      <c r="B725" t="s">
        <v>142</v>
      </c>
      <c r="C725" t="s">
        <v>149</v>
      </c>
      <c r="D725" t="s">
        <v>143</v>
      </c>
      <c r="E725" s="99">
        <v>27</v>
      </c>
      <c r="F725" t="s">
        <v>33</v>
      </c>
      <c r="G725" s="103" t="s">
        <v>186</v>
      </c>
      <c r="H725" t="s">
        <v>145</v>
      </c>
      <c r="I725" s="102">
        <v>390</v>
      </c>
    </row>
    <row r="726" spans="1:9">
      <c r="A726" t="s">
        <v>188</v>
      </c>
      <c r="B726" t="s">
        <v>142</v>
      </c>
      <c r="C726" t="s">
        <v>149</v>
      </c>
      <c r="D726" t="s">
        <v>143</v>
      </c>
      <c r="E726" s="99">
        <v>28</v>
      </c>
      <c r="F726" t="s">
        <v>34</v>
      </c>
      <c r="G726" s="103" t="s">
        <v>186</v>
      </c>
      <c r="H726" t="s">
        <v>145</v>
      </c>
      <c r="I726" s="102">
        <v>251</v>
      </c>
    </row>
    <row r="727" spans="1:9">
      <c r="A727" t="s">
        <v>188</v>
      </c>
      <c r="B727" t="s">
        <v>142</v>
      </c>
      <c r="C727" t="s">
        <v>149</v>
      </c>
      <c r="D727" t="s">
        <v>143</v>
      </c>
      <c r="E727" s="99">
        <v>33</v>
      </c>
      <c r="F727" t="s">
        <v>35</v>
      </c>
      <c r="G727" s="103" t="s">
        <v>186</v>
      </c>
      <c r="H727" t="s">
        <v>145</v>
      </c>
      <c r="I727" s="102">
        <v>1169</v>
      </c>
    </row>
    <row r="728" spans="1:9">
      <c r="A728" t="s">
        <v>188</v>
      </c>
      <c r="B728" t="s">
        <v>142</v>
      </c>
      <c r="C728" t="s">
        <v>149</v>
      </c>
      <c r="D728" t="s">
        <v>143</v>
      </c>
      <c r="E728" s="99">
        <v>34</v>
      </c>
      <c r="F728" t="s">
        <v>36</v>
      </c>
      <c r="G728" s="103" t="s">
        <v>186</v>
      </c>
      <c r="H728" t="s">
        <v>145</v>
      </c>
      <c r="I728" s="102">
        <v>1559</v>
      </c>
    </row>
    <row r="729" spans="1:9">
      <c r="A729" t="s">
        <v>188</v>
      </c>
      <c r="B729" t="s">
        <v>142</v>
      </c>
      <c r="C729" t="s">
        <v>149</v>
      </c>
      <c r="D729" t="s">
        <v>143</v>
      </c>
      <c r="E729" s="99">
        <v>35</v>
      </c>
      <c r="F729" t="s">
        <v>37</v>
      </c>
      <c r="G729" s="103" t="s">
        <v>186</v>
      </c>
      <c r="H729" t="s">
        <v>145</v>
      </c>
      <c r="I729" s="102">
        <v>2196</v>
      </c>
    </row>
    <row r="730" spans="1:9">
      <c r="A730" t="s">
        <v>188</v>
      </c>
      <c r="B730" t="s">
        <v>142</v>
      </c>
      <c r="C730" t="s">
        <v>149</v>
      </c>
      <c r="D730" t="s">
        <v>143</v>
      </c>
      <c r="E730" s="99">
        <v>36</v>
      </c>
      <c r="F730" t="s">
        <v>38</v>
      </c>
      <c r="G730" s="103" t="s">
        <v>186</v>
      </c>
      <c r="H730" t="s">
        <v>145</v>
      </c>
      <c r="I730" s="102">
        <v>6421</v>
      </c>
    </row>
    <row r="731" spans="1:9">
      <c r="A731" t="s">
        <v>188</v>
      </c>
      <c r="B731" t="s">
        <v>142</v>
      </c>
      <c r="C731" t="s">
        <v>149</v>
      </c>
      <c r="D731" t="s">
        <v>143</v>
      </c>
      <c r="E731" s="99">
        <v>37</v>
      </c>
      <c r="F731" t="s">
        <v>39</v>
      </c>
      <c r="G731" s="103" t="s">
        <v>186</v>
      </c>
      <c r="H731" t="s">
        <v>145</v>
      </c>
      <c r="I731" s="102">
        <v>1380</v>
      </c>
    </row>
    <row r="732" spans="1:9">
      <c r="A732" t="s">
        <v>188</v>
      </c>
      <c r="B732" t="s">
        <v>142</v>
      </c>
      <c r="C732" t="s">
        <v>149</v>
      </c>
      <c r="D732" t="s">
        <v>143</v>
      </c>
      <c r="E732" s="99">
        <v>38</v>
      </c>
      <c r="F732" t="s">
        <v>40</v>
      </c>
      <c r="G732" s="103" t="s">
        <v>186</v>
      </c>
      <c r="H732" t="s">
        <v>145</v>
      </c>
      <c r="I732" s="102">
        <v>2031</v>
      </c>
    </row>
    <row r="733" spans="1:9">
      <c r="A733" t="s">
        <v>188</v>
      </c>
      <c r="B733" t="s">
        <v>142</v>
      </c>
      <c r="C733" t="s">
        <v>149</v>
      </c>
      <c r="D733" t="s">
        <v>143</v>
      </c>
      <c r="E733" s="99">
        <v>39</v>
      </c>
      <c r="F733" t="s">
        <v>41</v>
      </c>
      <c r="G733" s="103" t="s">
        <v>186</v>
      </c>
      <c r="H733" t="s">
        <v>145</v>
      </c>
      <c r="I733" s="102">
        <v>3986</v>
      </c>
    </row>
    <row r="734" spans="1:9">
      <c r="A734" t="s">
        <v>188</v>
      </c>
      <c r="B734" t="s">
        <v>142</v>
      </c>
      <c r="C734" t="s">
        <v>149</v>
      </c>
      <c r="D734" t="s">
        <v>143</v>
      </c>
      <c r="E734" s="99">
        <v>40</v>
      </c>
      <c r="F734" t="s">
        <v>42</v>
      </c>
      <c r="G734" s="103" t="s">
        <v>186</v>
      </c>
      <c r="H734" t="s">
        <v>145</v>
      </c>
      <c r="I734" s="102">
        <v>590</v>
      </c>
    </row>
    <row r="735" spans="1:9">
      <c r="A735" t="s">
        <v>188</v>
      </c>
      <c r="B735" t="s">
        <v>142</v>
      </c>
      <c r="C735" t="s">
        <v>149</v>
      </c>
      <c r="D735" t="s">
        <v>143</v>
      </c>
      <c r="E735" s="99">
        <v>41</v>
      </c>
      <c r="F735" t="s">
        <v>43</v>
      </c>
      <c r="G735" s="103" t="s">
        <v>186</v>
      </c>
      <c r="H735" t="s">
        <v>145</v>
      </c>
      <c r="I735" s="102">
        <v>2254</v>
      </c>
    </row>
    <row r="736" spans="1:9">
      <c r="A736" t="s">
        <v>188</v>
      </c>
      <c r="B736" t="s">
        <v>142</v>
      </c>
      <c r="C736" t="s">
        <v>149</v>
      </c>
      <c r="D736" t="s">
        <v>143</v>
      </c>
      <c r="E736" s="99">
        <v>42</v>
      </c>
      <c r="F736" t="s">
        <v>44</v>
      </c>
      <c r="G736" s="103" t="s">
        <v>186</v>
      </c>
      <c r="H736" t="s">
        <v>145</v>
      </c>
      <c r="I736" s="102">
        <v>1323</v>
      </c>
    </row>
    <row r="737" spans="1:9">
      <c r="A737" t="s">
        <v>188</v>
      </c>
      <c r="B737" t="s">
        <v>142</v>
      </c>
      <c r="C737" t="s">
        <v>149</v>
      </c>
      <c r="D737" t="s">
        <v>143</v>
      </c>
      <c r="E737" s="99">
        <v>43</v>
      </c>
      <c r="F737" t="s">
        <v>45</v>
      </c>
      <c r="G737" s="103" t="s">
        <v>186</v>
      </c>
      <c r="H737" t="s">
        <v>145</v>
      </c>
      <c r="I737" s="102">
        <v>2702</v>
      </c>
    </row>
    <row r="738" spans="1:9">
      <c r="A738" t="s">
        <v>188</v>
      </c>
      <c r="B738" t="s">
        <v>142</v>
      </c>
      <c r="C738" t="s">
        <v>149</v>
      </c>
      <c r="D738" t="s">
        <v>143</v>
      </c>
      <c r="E738" s="99">
        <v>44</v>
      </c>
      <c r="F738" t="s">
        <v>46</v>
      </c>
      <c r="G738" s="103" t="s">
        <v>186</v>
      </c>
      <c r="H738" t="s">
        <v>145</v>
      </c>
      <c r="I738" s="102">
        <v>1432</v>
      </c>
    </row>
    <row r="739" spans="1:9">
      <c r="A739" t="s">
        <v>188</v>
      </c>
      <c r="B739" t="s">
        <v>142</v>
      </c>
      <c r="C739" t="s">
        <v>149</v>
      </c>
      <c r="D739" t="s">
        <v>143</v>
      </c>
      <c r="E739" s="99">
        <v>45</v>
      </c>
      <c r="F739" t="s">
        <v>47</v>
      </c>
      <c r="G739" s="103" t="s">
        <v>186</v>
      </c>
      <c r="H739" t="s">
        <v>145</v>
      </c>
      <c r="I739" s="102">
        <v>607</v>
      </c>
    </row>
    <row r="740" spans="1:9">
      <c r="A740" t="s">
        <v>188</v>
      </c>
      <c r="B740" t="s">
        <v>142</v>
      </c>
      <c r="C740" t="s">
        <v>149</v>
      </c>
      <c r="D740" t="s">
        <v>143</v>
      </c>
      <c r="E740" s="99">
        <v>46</v>
      </c>
      <c r="F740" t="s">
        <v>48</v>
      </c>
      <c r="G740" s="103" t="s">
        <v>186</v>
      </c>
      <c r="H740" t="s">
        <v>145</v>
      </c>
      <c r="I740" s="102">
        <v>253</v>
      </c>
    </row>
    <row r="741" spans="1:9">
      <c r="A741" t="s">
        <v>188</v>
      </c>
      <c r="B741" t="s">
        <v>142</v>
      </c>
      <c r="C741" t="s">
        <v>149</v>
      </c>
      <c r="D741" t="s">
        <v>143</v>
      </c>
      <c r="E741" s="99">
        <v>47</v>
      </c>
      <c r="F741" t="s">
        <v>189</v>
      </c>
      <c r="G741" s="103" t="s">
        <v>186</v>
      </c>
      <c r="H741" t="s">
        <v>145</v>
      </c>
      <c r="I741" s="102">
        <v>253</v>
      </c>
    </row>
    <row r="742" spans="1:9">
      <c r="A742" t="s">
        <v>188</v>
      </c>
      <c r="B742" t="s">
        <v>142</v>
      </c>
      <c r="C742" t="s">
        <v>149</v>
      </c>
      <c r="D742" t="s">
        <v>143</v>
      </c>
      <c r="E742" s="99">
        <v>48</v>
      </c>
      <c r="F742" t="s">
        <v>202</v>
      </c>
      <c r="G742" s="103" t="s">
        <v>186</v>
      </c>
      <c r="H742" t="s">
        <v>145</v>
      </c>
      <c r="I742" s="102">
        <v>358</v>
      </c>
    </row>
    <row r="743" spans="1:9">
      <c r="A743" t="s">
        <v>188</v>
      </c>
      <c r="B743" t="s">
        <v>142</v>
      </c>
      <c r="C743" t="s">
        <v>149</v>
      </c>
      <c r="D743" t="s">
        <v>143</v>
      </c>
      <c r="E743" s="99">
        <v>49</v>
      </c>
      <c r="F743" t="s">
        <v>51</v>
      </c>
      <c r="G743" s="103" t="s">
        <v>186</v>
      </c>
      <c r="H743" t="s">
        <v>145</v>
      </c>
      <c r="I743" s="102">
        <v>21</v>
      </c>
    </row>
    <row r="744" spans="1:9">
      <c r="A744" t="s">
        <v>188</v>
      </c>
      <c r="B744" t="s">
        <v>142</v>
      </c>
      <c r="C744" t="s">
        <v>149</v>
      </c>
      <c r="D744" t="s">
        <v>143</v>
      </c>
      <c r="E744" s="99">
        <v>50</v>
      </c>
      <c r="F744" t="s">
        <v>52</v>
      </c>
      <c r="G744" s="103" t="s">
        <v>186</v>
      </c>
      <c r="H744" t="s">
        <v>145</v>
      </c>
      <c r="I744" s="102">
        <v>44</v>
      </c>
    </row>
    <row r="745" spans="1:9">
      <c r="A745" t="s">
        <v>188</v>
      </c>
      <c r="B745" t="s">
        <v>142</v>
      </c>
      <c r="C745" t="s">
        <v>149</v>
      </c>
      <c r="D745" t="s">
        <v>143</v>
      </c>
      <c r="E745" s="99">
        <v>51</v>
      </c>
      <c r="F745" t="s">
        <v>53</v>
      </c>
      <c r="G745" s="103" t="s">
        <v>186</v>
      </c>
      <c r="H745" t="s">
        <v>145</v>
      </c>
      <c r="I745" s="102">
        <v>124</v>
      </c>
    </row>
    <row r="746" spans="1:9">
      <c r="A746" t="s">
        <v>188</v>
      </c>
      <c r="B746" t="s">
        <v>142</v>
      </c>
      <c r="C746" t="s">
        <v>149</v>
      </c>
      <c r="D746" t="s">
        <v>143</v>
      </c>
      <c r="E746" s="99">
        <v>52</v>
      </c>
      <c r="F746" t="s">
        <v>54</v>
      </c>
      <c r="G746" s="103" t="s">
        <v>186</v>
      </c>
      <c r="H746" t="s">
        <v>145</v>
      </c>
      <c r="I746" s="102">
        <v>132</v>
      </c>
    </row>
    <row r="747" spans="1:9">
      <c r="A747" t="s">
        <v>188</v>
      </c>
      <c r="B747" t="s">
        <v>142</v>
      </c>
      <c r="C747" t="s">
        <v>149</v>
      </c>
      <c r="D747" t="s">
        <v>143</v>
      </c>
      <c r="E747" s="99">
        <v>53</v>
      </c>
      <c r="F747" t="s">
        <v>55</v>
      </c>
      <c r="G747" s="103" t="s">
        <v>186</v>
      </c>
      <c r="H747" t="s">
        <v>145</v>
      </c>
      <c r="I747" s="102">
        <v>201</v>
      </c>
    </row>
    <row r="748" spans="1:9">
      <c r="A748" t="s">
        <v>188</v>
      </c>
      <c r="B748" t="s">
        <v>142</v>
      </c>
      <c r="C748" t="s">
        <v>149</v>
      </c>
      <c r="D748" t="s">
        <v>143</v>
      </c>
      <c r="E748" s="99">
        <v>54</v>
      </c>
      <c r="F748" t="s">
        <v>56</v>
      </c>
      <c r="G748" s="103" t="s">
        <v>186</v>
      </c>
      <c r="H748" t="s">
        <v>145</v>
      </c>
      <c r="I748" s="102">
        <v>178</v>
      </c>
    </row>
    <row r="749" spans="1:9">
      <c r="A749" t="s">
        <v>188</v>
      </c>
      <c r="B749" t="s">
        <v>142</v>
      </c>
      <c r="C749" t="s">
        <v>149</v>
      </c>
      <c r="D749" t="s">
        <v>143</v>
      </c>
      <c r="E749" s="99">
        <v>57</v>
      </c>
      <c r="F749" t="s">
        <v>57</v>
      </c>
      <c r="G749" s="103" t="s">
        <v>186</v>
      </c>
      <c r="H749" t="s">
        <v>145</v>
      </c>
      <c r="I749" s="102">
        <v>1036</v>
      </c>
    </row>
    <row r="750" spans="1:9">
      <c r="A750" t="s">
        <v>188</v>
      </c>
      <c r="B750" t="s">
        <v>142</v>
      </c>
      <c r="C750" t="s">
        <v>149</v>
      </c>
      <c r="D750" t="s">
        <v>143</v>
      </c>
      <c r="E750" s="99">
        <v>58</v>
      </c>
      <c r="F750" t="s">
        <v>58</v>
      </c>
      <c r="G750" s="103" t="s">
        <v>186</v>
      </c>
      <c r="H750" t="s">
        <v>145</v>
      </c>
      <c r="I750" s="102">
        <v>168</v>
      </c>
    </row>
    <row r="751" spans="1:9">
      <c r="A751" t="s">
        <v>188</v>
      </c>
      <c r="B751" t="s">
        <v>142</v>
      </c>
      <c r="C751" t="s">
        <v>149</v>
      </c>
      <c r="D751" t="s">
        <v>143</v>
      </c>
      <c r="E751" s="99">
        <v>59</v>
      </c>
      <c r="F751" t="s">
        <v>59</v>
      </c>
      <c r="G751" s="103" t="s">
        <v>186</v>
      </c>
      <c r="H751" t="s">
        <v>145</v>
      </c>
      <c r="I751" s="102">
        <v>303</v>
      </c>
    </row>
    <row r="752" spans="1:9">
      <c r="A752" t="s">
        <v>188</v>
      </c>
      <c r="B752" t="s">
        <v>142</v>
      </c>
      <c r="C752" t="s">
        <v>149</v>
      </c>
      <c r="D752" t="s">
        <v>143</v>
      </c>
      <c r="E752" s="99">
        <v>60</v>
      </c>
      <c r="F752" t="s">
        <v>60</v>
      </c>
      <c r="G752" s="103" t="s">
        <v>186</v>
      </c>
      <c r="H752" t="s">
        <v>145</v>
      </c>
      <c r="I752" s="102">
        <v>431</v>
      </c>
    </row>
    <row r="753" spans="1:9">
      <c r="A753" t="s">
        <v>188</v>
      </c>
      <c r="B753" t="s">
        <v>142</v>
      </c>
      <c r="C753" t="s">
        <v>149</v>
      </c>
      <c r="D753" t="s">
        <v>143</v>
      </c>
      <c r="E753" s="99">
        <v>61</v>
      </c>
      <c r="F753" t="s">
        <v>61</v>
      </c>
      <c r="G753" s="103" t="s">
        <v>186</v>
      </c>
      <c r="H753" t="s">
        <v>145</v>
      </c>
      <c r="I753" s="102">
        <v>1575</v>
      </c>
    </row>
    <row r="754" spans="1:9">
      <c r="A754" t="s">
        <v>188</v>
      </c>
      <c r="B754" t="s">
        <v>142</v>
      </c>
      <c r="C754" t="s">
        <v>149</v>
      </c>
      <c r="D754" t="s">
        <v>143</v>
      </c>
      <c r="E754" s="99">
        <v>62</v>
      </c>
      <c r="F754" t="s">
        <v>62</v>
      </c>
      <c r="G754" s="103" t="s">
        <v>186</v>
      </c>
      <c r="H754" t="s">
        <v>145</v>
      </c>
      <c r="I754" s="102">
        <v>1042</v>
      </c>
    </row>
    <row r="755" spans="1:9">
      <c r="A755" t="s">
        <v>188</v>
      </c>
      <c r="B755" t="s">
        <v>142</v>
      </c>
      <c r="C755" t="s">
        <v>149</v>
      </c>
      <c r="D755" t="s">
        <v>143</v>
      </c>
      <c r="E755" s="99">
        <v>63</v>
      </c>
      <c r="F755" t="s">
        <v>63</v>
      </c>
      <c r="G755" s="103" t="s">
        <v>186</v>
      </c>
      <c r="H755" t="s">
        <v>145</v>
      </c>
      <c r="I755" s="102">
        <v>611</v>
      </c>
    </row>
    <row r="756" spans="1:9">
      <c r="A756" t="s">
        <v>188</v>
      </c>
      <c r="B756" t="s">
        <v>142</v>
      </c>
      <c r="C756" t="s">
        <v>149</v>
      </c>
      <c r="D756" t="s">
        <v>143</v>
      </c>
      <c r="E756" s="99">
        <v>64</v>
      </c>
      <c r="F756" t="s">
        <v>64</v>
      </c>
      <c r="G756" s="103" t="s">
        <v>186</v>
      </c>
      <c r="H756" t="s">
        <v>145</v>
      </c>
      <c r="I756" s="102">
        <v>109</v>
      </c>
    </row>
    <row r="757" spans="1:9">
      <c r="A757" t="s">
        <v>188</v>
      </c>
      <c r="B757" t="s">
        <v>142</v>
      </c>
      <c r="C757" t="s">
        <v>149</v>
      </c>
      <c r="D757" t="s">
        <v>143</v>
      </c>
      <c r="E757" s="99">
        <v>67</v>
      </c>
      <c r="F757" t="s">
        <v>65</v>
      </c>
      <c r="G757" s="103" t="s">
        <v>186</v>
      </c>
      <c r="H757" t="s">
        <v>145</v>
      </c>
      <c r="I757" s="102">
        <v>468</v>
      </c>
    </row>
    <row r="758" spans="1:9">
      <c r="A758" t="s">
        <v>188</v>
      </c>
      <c r="B758" t="s">
        <v>142</v>
      </c>
      <c r="C758" t="s">
        <v>149</v>
      </c>
      <c r="D758" t="s">
        <v>143</v>
      </c>
      <c r="E758" s="99">
        <v>68</v>
      </c>
      <c r="F758" t="s">
        <v>66</v>
      </c>
      <c r="G758" s="103" t="s">
        <v>186</v>
      </c>
      <c r="H758" t="s">
        <v>145</v>
      </c>
      <c r="I758" s="102">
        <v>1246</v>
      </c>
    </row>
    <row r="759" spans="1:9">
      <c r="A759" t="s">
        <v>188</v>
      </c>
      <c r="B759" t="s">
        <v>142</v>
      </c>
      <c r="C759" t="s">
        <v>149</v>
      </c>
      <c r="D759" t="s">
        <v>143</v>
      </c>
      <c r="E759" s="99">
        <v>69</v>
      </c>
      <c r="F759" t="s">
        <v>67</v>
      </c>
      <c r="G759" s="103" t="s">
        <v>186</v>
      </c>
      <c r="H759" t="s">
        <v>145</v>
      </c>
      <c r="I759" s="102">
        <v>333</v>
      </c>
    </row>
    <row r="760" spans="1:9">
      <c r="A760" t="s">
        <v>188</v>
      </c>
      <c r="B760" t="s">
        <v>142</v>
      </c>
      <c r="C760" t="s">
        <v>149</v>
      </c>
      <c r="D760" t="s">
        <v>143</v>
      </c>
      <c r="E760" s="99">
        <v>70</v>
      </c>
      <c r="F760" t="s">
        <v>151</v>
      </c>
      <c r="G760" s="103" t="s">
        <v>186</v>
      </c>
      <c r="H760" t="s">
        <v>145</v>
      </c>
      <c r="I760" s="102">
        <v>322</v>
      </c>
    </row>
    <row r="761" spans="1:9">
      <c r="A761" t="s">
        <v>188</v>
      </c>
      <c r="B761" t="s">
        <v>142</v>
      </c>
      <c r="C761" t="s">
        <v>149</v>
      </c>
      <c r="D761" t="s">
        <v>143</v>
      </c>
      <c r="E761" s="99">
        <v>71</v>
      </c>
      <c r="F761" t="s">
        <v>69</v>
      </c>
      <c r="G761" s="103" t="s">
        <v>186</v>
      </c>
      <c r="H761" t="s">
        <v>145</v>
      </c>
      <c r="I761" s="102">
        <v>855</v>
      </c>
    </row>
    <row r="762" spans="1:9">
      <c r="A762" t="s">
        <v>188</v>
      </c>
      <c r="B762" t="s">
        <v>142</v>
      </c>
      <c r="C762" t="s">
        <v>149</v>
      </c>
      <c r="D762" t="s">
        <v>143</v>
      </c>
      <c r="E762" s="99">
        <v>72</v>
      </c>
      <c r="F762" t="s">
        <v>70</v>
      </c>
      <c r="G762" s="103" t="s">
        <v>186</v>
      </c>
      <c r="H762" t="s">
        <v>145</v>
      </c>
      <c r="I762" s="102">
        <v>461</v>
      </c>
    </row>
    <row r="763" spans="1:9">
      <c r="A763" t="s">
        <v>188</v>
      </c>
      <c r="B763" t="s">
        <v>142</v>
      </c>
      <c r="C763" t="s">
        <v>149</v>
      </c>
      <c r="D763" t="s">
        <v>143</v>
      </c>
      <c r="E763" s="99">
        <v>73</v>
      </c>
      <c r="F763" t="s">
        <v>190</v>
      </c>
      <c r="G763" s="103" t="s">
        <v>186</v>
      </c>
      <c r="H763" t="s">
        <v>145</v>
      </c>
      <c r="I763" s="102">
        <v>1284</v>
      </c>
    </row>
    <row r="764" spans="1:9">
      <c r="A764" t="s">
        <v>188</v>
      </c>
      <c r="B764" t="s">
        <v>142</v>
      </c>
      <c r="C764" t="s">
        <v>149</v>
      </c>
      <c r="D764" t="s">
        <v>143</v>
      </c>
      <c r="E764" s="99">
        <v>74</v>
      </c>
      <c r="F764" t="s">
        <v>72</v>
      </c>
      <c r="G764" s="103" t="s">
        <v>186</v>
      </c>
      <c r="H764" t="s">
        <v>145</v>
      </c>
      <c r="I764" s="102">
        <v>74</v>
      </c>
    </row>
    <row r="765" spans="1:9">
      <c r="A765" t="s">
        <v>188</v>
      </c>
      <c r="B765" t="s">
        <v>142</v>
      </c>
      <c r="C765" t="s">
        <v>149</v>
      </c>
      <c r="D765" t="s">
        <v>143</v>
      </c>
      <c r="E765" s="99">
        <v>75</v>
      </c>
      <c r="F765" t="s">
        <v>73</v>
      </c>
      <c r="G765" s="103" t="s">
        <v>186</v>
      </c>
      <c r="H765" t="s">
        <v>145</v>
      </c>
      <c r="I765" s="102">
        <v>503</v>
      </c>
    </row>
    <row r="766" spans="1:9">
      <c r="A766" t="s">
        <v>188</v>
      </c>
      <c r="B766" t="s">
        <v>142</v>
      </c>
      <c r="C766" t="s">
        <v>149</v>
      </c>
      <c r="D766" t="s">
        <v>143</v>
      </c>
      <c r="E766" s="99">
        <v>78</v>
      </c>
      <c r="F766" t="s">
        <v>74</v>
      </c>
      <c r="G766" s="103" t="s">
        <v>186</v>
      </c>
      <c r="H766" t="s">
        <v>145</v>
      </c>
      <c r="I766" s="102">
        <v>140</v>
      </c>
    </row>
    <row r="767" spans="1:9">
      <c r="A767" t="s">
        <v>188</v>
      </c>
      <c r="B767" t="s">
        <v>142</v>
      </c>
      <c r="C767" t="s">
        <v>149</v>
      </c>
      <c r="D767" t="s">
        <v>143</v>
      </c>
      <c r="E767" s="99">
        <v>79</v>
      </c>
      <c r="F767" t="s">
        <v>75</v>
      </c>
      <c r="G767" s="103" t="s">
        <v>186</v>
      </c>
      <c r="H767" t="s">
        <v>145</v>
      </c>
      <c r="I767" s="102">
        <v>655</v>
      </c>
    </row>
    <row r="768" spans="1:9">
      <c r="A768" t="s">
        <v>188</v>
      </c>
      <c r="B768" t="s">
        <v>142</v>
      </c>
      <c r="C768" t="s">
        <v>149</v>
      </c>
      <c r="D768" t="s">
        <v>143</v>
      </c>
      <c r="E768" s="99">
        <v>81</v>
      </c>
      <c r="F768" t="s">
        <v>76</v>
      </c>
      <c r="G768" s="103" t="s">
        <v>186</v>
      </c>
      <c r="H768" t="s">
        <v>145</v>
      </c>
      <c r="I768" s="102">
        <v>53</v>
      </c>
    </row>
    <row r="769" spans="1:9">
      <c r="A769" t="s">
        <v>188</v>
      </c>
      <c r="B769" t="s">
        <v>142</v>
      </c>
      <c r="C769" t="s">
        <v>149</v>
      </c>
      <c r="D769" t="s">
        <v>143</v>
      </c>
      <c r="E769" s="99">
        <v>82</v>
      </c>
      <c r="F769" t="s">
        <v>77</v>
      </c>
      <c r="G769" s="103" t="s">
        <v>186</v>
      </c>
      <c r="H769" t="s">
        <v>145</v>
      </c>
      <c r="I769" s="102">
        <v>359</v>
      </c>
    </row>
    <row r="770" spans="1:9">
      <c r="A770" t="s">
        <v>188</v>
      </c>
      <c r="B770" t="s">
        <v>142</v>
      </c>
      <c r="C770" t="s">
        <v>149</v>
      </c>
      <c r="D770" t="s">
        <v>143</v>
      </c>
      <c r="E770" s="99">
        <v>83</v>
      </c>
      <c r="F770" t="s">
        <v>78</v>
      </c>
      <c r="G770" s="103" t="s">
        <v>186</v>
      </c>
      <c r="H770" t="s">
        <v>145</v>
      </c>
      <c r="I770" s="102">
        <v>504</v>
      </c>
    </row>
    <row r="771" spans="1:9">
      <c r="A771" t="s">
        <v>188</v>
      </c>
      <c r="B771" t="s">
        <v>142</v>
      </c>
      <c r="C771" t="s">
        <v>149</v>
      </c>
      <c r="D771" t="s">
        <v>143</v>
      </c>
      <c r="E771" s="99">
        <v>84</v>
      </c>
      <c r="F771" t="s">
        <v>79</v>
      </c>
      <c r="G771" s="103" t="s">
        <v>186</v>
      </c>
      <c r="H771" t="s">
        <v>145</v>
      </c>
      <c r="I771" s="102">
        <v>19</v>
      </c>
    </row>
    <row r="772" spans="1:9">
      <c r="A772" t="s">
        <v>188</v>
      </c>
      <c r="B772" t="s">
        <v>142</v>
      </c>
      <c r="C772" t="s">
        <v>149</v>
      </c>
      <c r="D772" t="s">
        <v>143</v>
      </c>
      <c r="E772" s="99">
        <v>85</v>
      </c>
      <c r="F772" t="s">
        <v>80</v>
      </c>
      <c r="G772" s="103" t="s">
        <v>186</v>
      </c>
      <c r="H772" t="s">
        <v>145</v>
      </c>
      <c r="I772" s="102">
        <v>109</v>
      </c>
    </row>
    <row r="773" spans="1:9">
      <c r="A773" t="s">
        <v>188</v>
      </c>
      <c r="B773" t="s">
        <v>142</v>
      </c>
      <c r="C773" t="s">
        <v>149</v>
      </c>
      <c r="D773" t="s">
        <v>143</v>
      </c>
      <c r="E773" s="99">
        <v>87</v>
      </c>
      <c r="F773" t="s">
        <v>81</v>
      </c>
      <c r="G773" s="103" t="s">
        <v>186</v>
      </c>
      <c r="H773" t="s">
        <v>145</v>
      </c>
      <c r="I773" s="102">
        <v>13</v>
      </c>
    </row>
    <row r="774" spans="1:9">
      <c r="A774" t="s">
        <v>188</v>
      </c>
      <c r="B774" t="s">
        <v>142</v>
      </c>
      <c r="C774" t="s">
        <v>149</v>
      </c>
      <c r="D774" t="s">
        <v>143</v>
      </c>
      <c r="E774" s="99">
        <v>91</v>
      </c>
      <c r="F774" t="s">
        <v>82</v>
      </c>
      <c r="G774" s="103" t="s">
        <v>186</v>
      </c>
      <c r="H774" t="s">
        <v>145</v>
      </c>
      <c r="I774" s="102">
        <v>309</v>
      </c>
    </row>
    <row r="775" spans="1:9">
      <c r="A775" t="s">
        <v>188</v>
      </c>
      <c r="B775" t="s">
        <v>142</v>
      </c>
      <c r="C775" t="s">
        <v>149</v>
      </c>
      <c r="D775" t="s">
        <v>143</v>
      </c>
      <c r="E775" s="99">
        <v>92</v>
      </c>
      <c r="F775" t="s">
        <v>83</v>
      </c>
      <c r="G775" s="103" t="s">
        <v>186</v>
      </c>
      <c r="H775" t="s">
        <v>145</v>
      </c>
      <c r="I775" s="102">
        <v>24</v>
      </c>
    </row>
    <row r="776" spans="1:9">
      <c r="A776" t="s">
        <v>188</v>
      </c>
      <c r="B776" t="s">
        <v>142</v>
      </c>
      <c r="C776" t="s">
        <v>149</v>
      </c>
      <c r="D776" t="s">
        <v>143</v>
      </c>
      <c r="E776" s="99">
        <v>93</v>
      </c>
      <c r="F776" t="s">
        <v>84</v>
      </c>
      <c r="G776" s="103" t="s">
        <v>186</v>
      </c>
      <c r="H776" t="s">
        <v>145</v>
      </c>
      <c r="I776" s="102">
        <v>340</v>
      </c>
    </row>
    <row r="777" spans="1:9">
      <c r="A777" t="s">
        <v>188</v>
      </c>
      <c r="B777" t="s">
        <v>142</v>
      </c>
      <c r="C777" t="s">
        <v>149</v>
      </c>
      <c r="D777" t="s">
        <v>143</v>
      </c>
      <c r="E777" s="99">
        <v>5</v>
      </c>
      <c r="F777" t="s">
        <v>25</v>
      </c>
      <c r="G777" s="103" t="s">
        <v>187</v>
      </c>
      <c r="H777" t="s">
        <v>145</v>
      </c>
      <c r="I777" s="102">
        <v>457</v>
      </c>
    </row>
    <row r="778" spans="1:9">
      <c r="A778" t="s">
        <v>188</v>
      </c>
      <c r="B778" t="s">
        <v>142</v>
      </c>
      <c r="C778" t="s">
        <v>149</v>
      </c>
      <c r="D778" t="s">
        <v>143</v>
      </c>
      <c r="E778" s="99">
        <v>6</v>
      </c>
      <c r="F778" t="s">
        <v>26</v>
      </c>
      <c r="G778" s="103" t="s">
        <v>187</v>
      </c>
      <c r="H778" t="s">
        <v>145</v>
      </c>
      <c r="I778" s="102">
        <v>283</v>
      </c>
    </row>
    <row r="779" spans="1:9">
      <c r="A779" t="s">
        <v>188</v>
      </c>
      <c r="B779" t="s">
        <v>142</v>
      </c>
      <c r="C779" t="s">
        <v>149</v>
      </c>
      <c r="D779" t="s">
        <v>143</v>
      </c>
      <c r="E779" s="99">
        <v>8</v>
      </c>
      <c r="F779" t="s">
        <v>27</v>
      </c>
      <c r="G779" s="103" t="s">
        <v>187</v>
      </c>
      <c r="H779" t="s">
        <v>145</v>
      </c>
      <c r="I779" s="102">
        <v>384</v>
      </c>
    </row>
    <row r="780" spans="1:9">
      <c r="A780" t="s">
        <v>188</v>
      </c>
      <c r="B780" t="s">
        <v>142</v>
      </c>
      <c r="C780" t="s">
        <v>149</v>
      </c>
      <c r="D780" t="s">
        <v>143</v>
      </c>
      <c r="E780" s="99">
        <v>10</v>
      </c>
      <c r="F780" t="s">
        <v>28</v>
      </c>
      <c r="G780" s="103" t="s">
        <v>187</v>
      </c>
      <c r="H780" t="s">
        <v>145</v>
      </c>
      <c r="I780" s="102">
        <v>48</v>
      </c>
    </row>
    <row r="781" spans="1:9">
      <c r="A781" t="s">
        <v>188</v>
      </c>
      <c r="B781" t="s">
        <v>142</v>
      </c>
      <c r="C781" t="s">
        <v>149</v>
      </c>
      <c r="D781" t="s">
        <v>143</v>
      </c>
      <c r="E781" s="99">
        <v>19</v>
      </c>
      <c r="F781" t="s">
        <v>29</v>
      </c>
      <c r="G781" s="103" t="s">
        <v>187</v>
      </c>
      <c r="H781" t="s">
        <v>145</v>
      </c>
      <c r="I781" s="102">
        <v>98</v>
      </c>
    </row>
    <row r="782" spans="1:9">
      <c r="A782" t="s">
        <v>188</v>
      </c>
      <c r="B782" t="s">
        <v>142</v>
      </c>
      <c r="C782" t="s">
        <v>149</v>
      </c>
      <c r="D782" t="s">
        <v>143</v>
      </c>
      <c r="E782" s="99">
        <v>20</v>
      </c>
      <c r="F782" t="s">
        <v>30</v>
      </c>
      <c r="G782" s="103" t="s">
        <v>187</v>
      </c>
      <c r="H782" t="s">
        <v>145</v>
      </c>
      <c r="I782" s="102">
        <v>399</v>
      </c>
    </row>
    <row r="783" spans="1:9">
      <c r="A783" t="s">
        <v>188</v>
      </c>
      <c r="B783" t="s">
        <v>142</v>
      </c>
      <c r="C783" t="s">
        <v>149</v>
      </c>
      <c r="D783" t="s">
        <v>143</v>
      </c>
      <c r="E783" s="99">
        <v>22</v>
      </c>
      <c r="F783" t="s">
        <v>31</v>
      </c>
      <c r="G783" s="103" t="s">
        <v>187</v>
      </c>
      <c r="H783" t="s">
        <v>145</v>
      </c>
      <c r="I783" s="102">
        <v>770</v>
      </c>
    </row>
    <row r="784" spans="1:9">
      <c r="A784" t="s">
        <v>188</v>
      </c>
      <c r="B784" t="s">
        <v>142</v>
      </c>
      <c r="C784" t="s">
        <v>149</v>
      </c>
      <c r="D784" t="s">
        <v>143</v>
      </c>
      <c r="E784" s="99">
        <v>23</v>
      </c>
      <c r="F784" t="s">
        <v>32</v>
      </c>
      <c r="G784" s="103" t="s">
        <v>187</v>
      </c>
      <c r="H784" t="s">
        <v>145</v>
      </c>
      <c r="I784" s="102">
        <v>2069</v>
      </c>
    </row>
    <row r="785" spans="1:9">
      <c r="A785" t="s">
        <v>188</v>
      </c>
      <c r="B785" t="s">
        <v>142</v>
      </c>
      <c r="C785" t="s">
        <v>149</v>
      </c>
      <c r="D785" t="s">
        <v>143</v>
      </c>
      <c r="E785" s="99">
        <v>27</v>
      </c>
      <c r="F785" t="s">
        <v>33</v>
      </c>
      <c r="G785" s="103" t="s">
        <v>187</v>
      </c>
      <c r="H785" t="s">
        <v>145</v>
      </c>
      <c r="I785" s="102">
        <v>399</v>
      </c>
    </row>
    <row r="786" spans="1:9">
      <c r="A786" t="s">
        <v>188</v>
      </c>
      <c r="B786" t="s">
        <v>142</v>
      </c>
      <c r="C786" t="s">
        <v>149</v>
      </c>
      <c r="D786" t="s">
        <v>143</v>
      </c>
      <c r="E786" s="99">
        <v>28</v>
      </c>
      <c r="F786" t="s">
        <v>34</v>
      </c>
      <c r="G786" s="103" t="s">
        <v>187</v>
      </c>
      <c r="H786" t="s">
        <v>145</v>
      </c>
      <c r="I786" s="102">
        <v>215</v>
      </c>
    </row>
    <row r="787" spans="1:9">
      <c r="A787" t="s">
        <v>188</v>
      </c>
      <c r="B787" t="s">
        <v>142</v>
      </c>
      <c r="C787" t="s">
        <v>149</v>
      </c>
      <c r="D787" t="s">
        <v>143</v>
      </c>
      <c r="E787" s="99">
        <v>33</v>
      </c>
      <c r="F787" t="s">
        <v>35</v>
      </c>
      <c r="G787" s="103" t="s">
        <v>187</v>
      </c>
      <c r="H787" t="s">
        <v>145</v>
      </c>
      <c r="I787" s="102">
        <v>1187</v>
      </c>
    </row>
    <row r="788" spans="1:9">
      <c r="A788" t="s">
        <v>188</v>
      </c>
      <c r="B788" t="s">
        <v>142</v>
      </c>
      <c r="C788" t="s">
        <v>149</v>
      </c>
      <c r="D788" t="s">
        <v>143</v>
      </c>
      <c r="E788" s="99">
        <v>34</v>
      </c>
      <c r="F788" t="s">
        <v>36</v>
      </c>
      <c r="G788" s="103" t="s">
        <v>187</v>
      </c>
      <c r="H788" t="s">
        <v>145</v>
      </c>
      <c r="I788" s="102">
        <v>1614</v>
      </c>
    </row>
    <row r="789" spans="1:9">
      <c r="A789" t="s">
        <v>188</v>
      </c>
      <c r="B789" t="s">
        <v>142</v>
      </c>
      <c r="C789" t="s">
        <v>149</v>
      </c>
      <c r="D789" t="s">
        <v>143</v>
      </c>
      <c r="E789" s="99">
        <v>35</v>
      </c>
      <c r="F789" t="s">
        <v>37</v>
      </c>
      <c r="G789" s="103" t="s">
        <v>187</v>
      </c>
      <c r="H789" t="s">
        <v>145</v>
      </c>
      <c r="I789" s="102">
        <v>2231</v>
      </c>
    </row>
    <row r="790" spans="1:9">
      <c r="A790" t="s">
        <v>188</v>
      </c>
      <c r="B790" t="s">
        <v>142</v>
      </c>
      <c r="C790" t="s">
        <v>149</v>
      </c>
      <c r="D790" t="s">
        <v>143</v>
      </c>
      <c r="E790" s="99">
        <v>36</v>
      </c>
      <c r="F790" t="s">
        <v>38</v>
      </c>
      <c r="G790" s="103" t="s">
        <v>187</v>
      </c>
      <c r="H790" t="s">
        <v>145</v>
      </c>
      <c r="I790" s="102">
        <v>6546</v>
      </c>
    </row>
    <row r="791" spans="1:9">
      <c r="A791" t="s">
        <v>188</v>
      </c>
      <c r="B791" t="s">
        <v>142</v>
      </c>
      <c r="C791" t="s">
        <v>149</v>
      </c>
      <c r="D791" t="s">
        <v>143</v>
      </c>
      <c r="E791" s="99">
        <v>37</v>
      </c>
      <c r="F791" t="s">
        <v>39</v>
      </c>
      <c r="G791" s="103" t="s">
        <v>187</v>
      </c>
      <c r="H791" t="s">
        <v>145</v>
      </c>
      <c r="I791" s="102">
        <v>1389</v>
      </c>
    </row>
    <row r="792" spans="1:9">
      <c r="A792" t="s">
        <v>188</v>
      </c>
      <c r="B792" t="s">
        <v>142</v>
      </c>
      <c r="C792" t="s">
        <v>149</v>
      </c>
      <c r="D792" t="s">
        <v>143</v>
      </c>
      <c r="E792" s="99">
        <v>38</v>
      </c>
      <c r="F792" t="s">
        <v>40</v>
      </c>
      <c r="G792" s="103" t="s">
        <v>187</v>
      </c>
      <c r="H792" t="s">
        <v>145</v>
      </c>
      <c r="I792" s="102">
        <v>1970</v>
      </c>
    </row>
    <row r="793" spans="1:9">
      <c r="A793" t="s">
        <v>188</v>
      </c>
      <c r="B793" t="s">
        <v>142</v>
      </c>
      <c r="C793" t="s">
        <v>149</v>
      </c>
      <c r="D793" t="s">
        <v>143</v>
      </c>
      <c r="E793" s="99">
        <v>39</v>
      </c>
      <c r="F793" t="s">
        <v>41</v>
      </c>
      <c r="G793" s="103" t="s">
        <v>187</v>
      </c>
      <c r="H793" t="s">
        <v>145</v>
      </c>
      <c r="I793" s="102">
        <v>4109</v>
      </c>
    </row>
    <row r="794" spans="1:9">
      <c r="A794" t="s">
        <v>188</v>
      </c>
      <c r="B794" t="s">
        <v>142</v>
      </c>
      <c r="C794" t="s">
        <v>149</v>
      </c>
      <c r="D794" t="s">
        <v>143</v>
      </c>
      <c r="E794" s="99">
        <v>40</v>
      </c>
      <c r="F794" t="s">
        <v>42</v>
      </c>
      <c r="G794" s="103" t="s">
        <v>187</v>
      </c>
      <c r="H794" t="s">
        <v>145</v>
      </c>
      <c r="I794" s="102">
        <v>606</v>
      </c>
    </row>
    <row r="795" spans="1:9">
      <c r="A795" t="s">
        <v>188</v>
      </c>
      <c r="B795" t="s">
        <v>142</v>
      </c>
      <c r="C795" t="s">
        <v>149</v>
      </c>
      <c r="D795" t="s">
        <v>143</v>
      </c>
      <c r="E795" s="99">
        <v>41</v>
      </c>
      <c r="F795" t="s">
        <v>43</v>
      </c>
      <c r="G795" s="103" t="s">
        <v>187</v>
      </c>
      <c r="H795" t="s">
        <v>145</v>
      </c>
      <c r="I795" s="102">
        <v>2210</v>
      </c>
    </row>
    <row r="796" spans="1:9">
      <c r="A796" t="s">
        <v>188</v>
      </c>
      <c r="B796" t="s">
        <v>142</v>
      </c>
      <c r="C796" t="s">
        <v>149</v>
      </c>
      <c r="D796" t="s">
        <v>143</v>
      </c>
      <c r="E796" s="99">
        <v>42</v>
      </c>
      <c r="F796" t="s">
        <v>44</v>
      </c>
      <c r="G796" s="103" t="s">
        <v>187</v>
      </c>
      <c r="H796" t="s">
        <v>145</v>
      </c>
      <c r="I796" s="102">
        <v>1261</v>
      </c>
    </row>
    <row r="797" spans="1:9">
      <c r="A797" t="s">
        <v>188</v>
      </c>
      <c r="B797" t="s">
        <v>142</v>
      </c>
      <c r="C797" t="s">
        <v>149</v>
      </c>
      <c r="D797" t="s">
        <v>143</v>
      </c>
      <c r="E797" s="99">
        <v>43</v>
      </c>
      <c r="F797" t="s">
        <v>45</v>
      </c>
      <c r="G797" s="103" t="s">
        <v>187</v>
      </c>
      <c r="H797" t="s">
        <v>145</v>
      </c>
      <c r="I797" s="102">
        <v>2684</v>
      </c>
    </row>
    <row r="798" spans="1:9">
      <c r="A798" t="s">
        <v>188</v>
      </c>
      <c r="B798" t="s">
        <v>142</v>
      </c>
      <c r="C798" t="s">
        <v>149</v>
      </c>
      <c r="D798" t="s">
        <v>143</v>
      </c>
      <c r="E798" s="99">
        <v>44</v>
      </c>
      <c r="F798" t="s">
        <v>46</v>
      </c>
      <c r="G798" s="103" t="s">
        <v>187</v>
      </c>
      <c r="H798" t="s">
        <v>145</v>
      </c>
      <c r="I798" s="102">
        <v>1372</v>
      </c>
    </row>
    <row r="799" spans="1:9">
      <c r="A799" t="s">
        <v>188</v>
      </c>
      <c r="B799" t="s">
        <v>142</v>
      </c>
      <c r="C799" t="s">
        <v>149</v>
      </c>
      <c r="D799" t="s">
        <v>143</v>
      </c>
      <c r="E799" s="99">
        <v>45</v>
      </c>
      <c r="F799" t="s">
        <v>47</v>
      </c>
      <c r="G799" s="103" t="s">
        <v>187</v>
      </c>
      <c r="H799" t="s">
        <v>145</v>
      </c>
      <c r="I799" s="102">
        <v>637</v>
      </c>
    </row>
    <row r="800" spans="1:9">
      <c r="A800" t="s">
        <v>188</v>
      </c>
      <c r="B800" t="s">
        <v>142</v>
      </c>
      <c r="C800" t="s">
        <v>149</v>
      </c>
      <c r="D800" t="s">
        <v>143</v>
      </c>
      <c r="E800" s="99">
        <v>46</v>
      </c>
      <c r="F800" t="s">
        <v>48</v>
      </c>
      <c r="G800" s="103" t="s">
        <v>187</v>
      </c>
      <c r="H800" t="s">
        <v>145</v>
      </c>
      <c r="I800" s="102">
        <v>277</v>
      </c>
    </row>
    <row r="801" spans="1:9">
      <c r="A801" t="s">
        <v>188</v>
      </c>
      <c r="B801" t="s">
        <v>142</v>
      </c>
      <c r="C801" t="s">
        <v>149</v>
      </c>
      <c r="D801" t="s">
        <v>143</v>
      </c>
      <c r="E801" s="99">
        <v>47</v>
      </c>
      <c r="F801" t="s">
        <v>189</v>
      </c>
      <c r="G801" s="103" t="s">
        <v>187</v>
      </c>
      <c r="H801" t="s">
        <v>145</v>
      </c>
      <c r="I801" s="102">
        <v>250</v>
      </c>
    </row>
    <row r="802" spans="1:9">
      <c r="A802" t="s">
        <v>188</v>
      </c>
      <c r="B802" t="s">
        <v>142</v>
      </c>
      <c r="C802" t="s">
        <v>149</v>
      </c>
      <c r="D802" t="s">
        <v>143</v>
      </c>
      <c r="E802" s="99">
        <v>48</v>
      </c>
      <c r="F802" t="s">
        <v>202</v>
      </c>
      <c r="G802" s="103" t="s">
        <v>187</v>
      </c>
      <c r="H802" t="s">
        <v>145</v>
      </c>
      <c r="I802" s="102">
        <v>436</v>
      </c>
    </row>
    <row r="803" spans="1:9">
      <c r="A803" t="s">
        <v>188</v>
      </c>
      <c r="B803" t="s">
        <v>142</v>
      </c>
      <c r="C803" t="s">
        <v>149</v>
      </c>
      <c r="D803" t="s">
        <v>143</v>
      </c>
      <c r="E803" s="99">
        <v>49</v>
      </c>
      <c r="F803" t="s">
        <v>51</v>
      </c>
      <c r="G803" s="103" t="s">
        <v>187</v>
      </c>
      <c r="H803" t="s">
        <v>145</v>
      </c>
      <c r="I803" s="102">
        <v>15</v>
      </c>
    </row>
    <row r="804" spans="1:9">
      <c r="A804" t="s">
        <v>188</v>
      </c>
      <c r="B804" t="s">
        <v>142</v>
      </c>
      <c r="C804" t="s">
        <v>149</v>
      </c>
      <c r="D804" t="s">
        <v>143</v>
      </c>
      <c r="E804" s="99">
        <v>50</v>
      </c>
      <c r="F804" t="s">
        <v>52</v>
      </c>
      <c r="G804" s="103" t="s">
        <v>187</v>
      </c>
      <c r="H804" t="s">
        <v>145</v>
      </c>
      <c r="I804" s="102">
        <v>30</v>
      </c>
    </row>
    <row r="805" spans="1:9">
      <c r="A805" t="s">
        <v>188</v>
      </c>
      <c r="B805" t="s">
        <v>142</v>
      </c>
      <c r="C805" t="s">
        <v>149</v>
      </c>
      <c r="D805" t="s">
        <v>143</v>
      </c>
      <c r="E805" s="99">
        <v>51</v>
      </c>
      <c r="F805" t="s">
        <v>53</v>
      </c>
      <c r="G805" s="103" t="s">
        <v>187</v>
      </c>
      <c r="H805" t="s">
        <v>145</v>
      </c>
      <c r="I805" s="102">
        <v>102</v>
      </c>
    </row>
    <row r="806" spans="1:9">
      <c r="A806" t="s">
        <v>188</v>
      </c>
      <c r="B806" t="s">
        <v>142</v>
      </c>
      <c r="C806" t="s">
        <v>149</v>
      </c>
      <c r="D806" t="s">
        <v>143</v>
      </c>
      <c r="E806" s="99">
        <v>52</v>
      </c>
      <c r="F806" t="s">
        <v>54</v>
      </c>
      <c r="G806" s="103" t="s">
        <v>187</v>
      </c>
      <c r="H806" t="s">
        <v>145</v>
      </c>
      <c r="I806" s="102">
        <v>157</v>
      </c>
    </row>
    <row r="807" spans="1:9">
      <c r="A807" t="s">
        <v>188</v>
      </c>
      <c r="B807" t="s">
        <v>142</v>
      </c>
      <c r="C807" t="s">
        <v>149</v>
      </c>
      <c r="D807" t="s">
        <v>143</v>
      </c>
      <c r="E807" s="99">
        <v>53</v>
      </c>
      <c r="F807" t="s">
        <v>55</v>
      </c>
      <c r="G807" s="103" t="s">
        <v>187</v>
      </c>
      <c r="H807" t="s">
        <v>145</v>
      </c>
      <c r="I807" s="102">
        <v>202</v>
      </c>
    </row>
    <row r="808" spans="1:9">
      <c r="A808" t="s">
        <v>188</v>
      </c>
      <c r="B808" t="s">
        <v>142</v>
      </c>
      <c r="C808" t="s">
        <v>149</v>
      </c>
      <c r="D808" t="s">
        <v>143</v>
      </c>
      <c r="E808" s="99">
        <v>54</v>
      </c>
      <c r="F808" t="s">
        <v>56</v>
      </c>
      <c r="G808" s="103" t="s">
        <v>187</v>
      </c>
      <c r="H808" t="s">
        <v>145</v>
      </c>
      <c r="I808" s="102">
        <v>174</v>
      </c>
    </row>
    <row r="809" spans="1:9">
      <c r="A809" t="s">
        <v>188</v>
      </c>
      <c r="B809" t="s">
        <v>142</v>
      </c>
      <c r="C809" t="s">
        <v>149</v>
      </c>
      <c r="D809" t="s">
        <v>143</v>
      </c>
      <c r="E809" s="99">
        <v>57</v>
      </c>
      <c r="F809" t="s">
        <v>57</v>
      </c>
      <c r="G809" s="103" t="s">
        <v>187</v>
      </c>
      <c r="H809" t="s">
        <v>145</v>
      </c>
      <c r="I809" s="102">
        <v>1069</v>
      </c>
    </row>
    <row r="810" spans="1:9">
      <c r="A810" t="s">
        <v>188</v>
      </c>
      <c r="B810" t="s">
        <v>142</v>
      </c>
      <c r="C810" t="s">
        <v>149</v>
      </c>
      <c r="D810" t="s">
        <v>143</v>
      </c>
      <c r="E810" s="99">
        <v>58</v>
      </c>
      <c r="F810" t="s">
        <v>58</v>
      </c>
      <c r="G810" s="103" t="s">
        <v>187</v>
      </c>
      <c r="H810" t="s">
        <v>145</v>
      </c>
      <c r="I810" s="102">
        <v>179</v>
      </c>
    </row>
    <row r="811" spans="1:9">
      <c r="A811" t="s">
        <v>188</v>
      </c>
      <c r="B811" t="s">
        <v>142</v>
      </c>
      <c r="C811" t="s">
        <v>149</v>
      </c>
      <c r="D811" t="s">
        <v>143</v>
      </c>
      <c r="E811" s="99">
        <v>59</v>
      </c>
      <c r="F811" t="s">
        <v>59</v>
      </c>
      <c r="G811" s="103" t="s">
        <v>187</v>
      </c>
      <c r="H811" t="s">
        <v>145</v>
      </c>
      <c r="I811" s="102">
        <v>329</v>
      </c>
    </row>
    <row r="812" spans="1:9">
      <c r="A812" t="s">
        <v>188</v>
      </c>
      <c r="B812" t="s">
        <v>142</v>
      </c>
      <c r="C812" t="s">
        <v>149</v>
      </c>
      <c r="D812" t="s">
        <v>143</v>
      </c>
      <c r="E812" s="99">
        <v>60</v>
      </c>
      <c r="F812" t="s">
        <v>60</v>
      </c>
      <c r="G812" s="103" t="s">
        <v>187</v>
      </c>
      <c r="H812" t="s">
        <v>145</v>
      </c>
      <c r="I812" s="102">
        <v>439</v>
      </c>
    </row>
    <row r="813" spans="1:9">
      <c r="A813" t="s">
        <v>188</v>
      </c>
      <c r="B813" t="s">
        <v>142</v>
      </c>
      <c r="C813" t="s">
        <v>149</v>
      </c>
      <c r="D813" t="s">
        <v>143</v>
      </c>
      <c r="E813" s="99">
        <v>61</v>
      </c>
      <c r="F813" t="s">
        <v>61</v>
      </c>
      <c r="G813" s="103" t="s">
        <v>187</v>
      </c>
      <c r="H813" t="s">
        <v>145</v>
      </c>
      <c r="I813" s="102">
        <v>1657</v>
      </c>
    </row>
    <row r="814" spans="1:9">
      <c r="A814" t="s">
        <v>188</v>
      </c>
      <c r="B814" t="s">
        <v>142</v>
      </c>
      <c r="C814" t="s">
        <v>149</v>
      </c>
      <c r="D814" t="s">
        <v>143</v>
      </c>
      <c r="E814" s="99">
        <v>62</v>
      </c>
      <c r="F814" t="s">
        <v>62</v>
      </c>
      <c r="G814" s="103" t="s">
        <v>187</v>
      </c>
      <c r="H814" t="s">
        <v>145</v>
      </c>
      <c r="I814" s="102">
        <v>1126</v>
      </c>
    </row>
    <row r="815" spans="1:9">
      <c r="A815" t="s">
        <v>188</v>
      </c>
      <c r="B815" t="s">
        <v>142</v>
      </c>
      <c r="C815" t="s">
        <v>149</v>
      </c>
      <c r="D815" t="s">
        <v>143</v>
      </c>
      <c r="E815" s="99">
        <v>63</v>
      </c>
      <c r="F815" t="s">
        <v>63</v>
      </c>
      <c r="G815" s="103" t="s">
        <v>187</v>
      </c>
      <c r="H815" t="s">
        <v>145</v>
      </c>
      <c r="I815" s="102">
        <v>649</v>
      </c>
    </row>
    <row r="816" spans="1:9">
      <c r="A816" t="s">
        <v>188</v>
      </c>
      <c r="B816" t="s">
        <v>142</v>
      </c>
      <c r="C816" t="s">
        <v>149</v>
      </c>
      <c r="D816" t="s">
        <v>143</v>
      </c>
      <c r="E816" s="99">
        <v>64</v>
      </c>
      <c r="F816" t="s">
        <v>64</v>
      </c>
      <c r="G816" s="103" t="s">
        <v>187</v>
      </c>
      <c r="H816" t="s">
        <v>145</v>
      </c>
      <c r="I816" s="102">
        <v>114</v>
      </c>
    </row>
    <row r="817" spans="1:9">
      <c r="A817" t="s">
        <v>188</v>
      </c>
      <c r="B817" t="s">
        <v>142</v>
      </c>
      <c r="C817" t="s">
        <v>149</v>
      </c>
      <c r="D817" t="s">
        <v>143</v>
      </c>
      <c r="E817" s="99">
        <v>67</v>
      </c>
      <c r="F817" t="s">
        <v>65</v>
      </c>
      <c r="G817" s="103" t="s">
        <v>187</v>
      </c>
      <c r="H817" t="s">
        <v>145</v>
      </c>
      <c r="I817" s="102">
        <v>508</v>
      </c>
    </row>
    <row r="818" spans="1:9">
      <c r="A818" t="s">
        <v>188</v>
      </c>
      <c r="B818" t="s">
        <v>142</v>
      </c>
      <c r="C818" t="s">
        <v>149</v>
      </c>
      <c r="D818" t="s">
        <v>143</v>
      </c>
      <c r="E818" s="99">
        <v>68</v>
      </c>
      <c r="F818" t="s">
        <v>66</v>
      </c>
      <c r="G818" s="103" t="s">
        <v>187</v>
      </c>
      <c r="H818" t="s">
        <v>145</v>
      </c>
      <c r="I818" s="102">
        <v>1236</v>
      </c>
    </row>
    <row r="819" spans="1:9">
      <c r="A819" t="s">
        <v>188</v>
      </c>
      <c r="B819" t="s">
        <v>142</v>
      </c>
      <c r="C819" t="s">
        <v>149</v>
      </c>
      <c r="D819" t="s">
        <v>143</v>
      </c>
      <c r="E819" s="99">
        <v>69</v>
      </c>
      <c r="F819" t="s">
        <v>67</v>
      </c>
      <c r="G819" s="103" t="s">
        <v>187</v>
      </c>
      <c r="H819" t="s">
        <v>145</v>
      </c>
      <c r="I819" s="102">
        <v>375</v>
      </c>
    </row>
    <row r="820" spans="1:9">
      <c r="A820" t="s">
        <v>188</v>
      </c>
      <c r="B820" t="s">
        <v>142</v>
      </c>
      <c r="C820" t="s">
        <v>149</v>
      </c>
      <c r="D820" t="s">
        <v>143</v>
      </c>
      <c r="E820" s="99">
        <v>70</v>
      </c>
      <c r="F820" t="s">
        <v>151</v>
      </c>
      <c r="G820" s="103" t="s">
        <v>187</v>
      </c>
      <c r="H820" t="s">
        <v>145</v>
      </c>
      <c r="I820" s="102">
        <v>333</v>
      </c>
    </row>
    <row r="821" spans="1:9">
      <c r="A821" t="s">
        <v>188</v>
      </c>
      <c r="B821" t="s">
        <v>142</v>
      </c>
      <c r="C821" t="s">
        <v>149</v>
      </c>
      <c r="D821" t="s">
        <v>143</v>
      </c>
      <c r="E821" s="99">
        <v>71</v>
      </c>
      <c r="F821" t="s">
        <v>69</v>
      </c>
      <c r="G821" s="103" t="s">
        <v>187</v>
      </c>
      <c r="H821" t="s">
        <v>145</v>
      </c>
      <c r="I821" s="102">
        <v>843</v>
      </c>
    </row>
    <row r="822" spans="1:9">
      <c r="A822" t="s">
        <v>188</v>
      </c>
      <c r="B822" t="s">
        <v>142</v>
      </c>
      <c r="C822" t="s">
        <v>149</v>
      </c>
      <c r="D822" t="s">
        <v>143</v>
      </c>
      <c r="E822" s="99">
        <v>72</v>
      </c>
      <c r="F822" t="s">
        <v>70</v>
      </c>
      <c r="G822" s="103" t="s">
        <v>187</v>
      </c>
      <c r="H822" t="s">
        <v>145</v>
      </c>
      <c r="I822" s="102">
        <v>429</v>
      </c>
    </row>
    <row r="823" spans="1:9">
      <c r="A823" t="s">
        <v>188</v>
      </c>
      <c r="B823" t="s">
        <v>142</v>
      </c>
      <c r="C823" t="s">
        <v>149</v>
      </c>
      <c r="D823" t="s">
        <v>143</v>
      </c>
      <c r="E823" s="99">
        <v>73</v>
      </c>
      <c r="F823" t="s">
        <v>190</v>
      </c>
      <c r="G823" s="103" t="s">
        <v>187</v>
      </c>
      <c r="H823" t="s">
        <v>145</v>
      </c>
      <c r="I823" s="102">
        <v>1297</v>
      </c>
    </row>
    <row r="824" spans="1:9">
      <c r="A824" t="s">
        <v>188</v>
      </c>
      <c r="B824" t="s">
        <v>142</v>
      </c>
      <c r="C824" t="s">
        <v>149</v>
      </c>
      <c r="D824" t="s">
        <v>143</v>
      </c>
      <c r="E824" s="99">
        <v>74</v>
      </c>
      <c r="F824" t="s">
        <v>72</v>
      </c>
      <c r="G824" s="103" t="s">
        <v>187</v>
      </c>
      <c r="H824" t="s">
        <v>145</v>
      </c>
      <c r="I824" s="102">
        <v>72</v>
      </c>
    </row>
    <row r="825" spans="1:9">
      <c r="A825" t="s">
        <v>188</v>
      </c>
      <c r="B825" t="s">
        <v>142</v>
      </c>
      <c r="C825" t="s">
        <v>149</v>
      </c>
      <c r="D825" t="s">
        <v>143</v>
      </c>
      <c r="E825" s="99">
        <v>75</v>
      </c>
      <c r="F825" t="s">
        <v>73</v>
      </c>
      <c r="G825" s="103" t="s">
        <v>187</v>
      </c>
      <c r="H825" t="s">
        <v>145</v>
      </c>
      <c r="I825" s="102">
        <v>521</v>
      </c>
    </row>
    <row r="826" spans="1:9">
      <c r="A826" t="s">
        <v>188</v>
      </c>
      <c r="B826" t="s">
        <v>142</v>
      </c>
      <c r="C826" t="s">
        <v>149</v>
      </c>
      <c r="D826" t="s">
        <v>143</v>
      </c>
      <c r="E826" s="99">
        <v>78</v>
      </c>
      <c r="F826" t="s">
        <v>74</v>
      </c>
      <c r="G826" s="103" t="s">
        <v>187</v>
      </c>
      <c r="H826" t="s">
        <v>145</v>
      </c>
      <c r="I826" s="102">
        <v>124</v>
      </c>
    </row>
    <row r="827" spans="1:9">
      <c r="A827" t="s">
        <v>188</v>
      </c>
      <c r="B827" t="s">
        <v>142</v>
      </c>
      <c r="C827" t="s">
        <v>149</v>
      </c>
      <c r="D827" t="s">
        <v>143</v>
      </c>
      <c r="E827" s="99">
        <v>79</v>
      </c>
      <c r="F827" t="s">
        <v>75</v>
      </c>
      <c r="G827" s="103" t="s">
        <v>187</v>
      </c>
      <c r="H827" t="s">
        <v>145</v>
      </c>
      <c r="I827" s="102">
        <v>660</v>
      </c>
    </row>
    <row r="828" spans="1:9">
      <c r="A828" t="s">
        <v>188</v>
      </c>
      <c r="B828" t="s">
        <v>142</v>
      </c>
      <c r="C828" t="s">
        <v>149</v>
      </c>
      <c r="D828" t="s">
        <v>143</v>
      </c>
      <c r="E828" s="99">
        <v>81</v>
      </c>
      <c r="F828" t="s">
        <v>76</v>
      </c>
      <c r="G828" s="103" t="s">
        <v>187</v>
      </c>
      <c r="H828" t="s">
        <v>145</v>
      </c>
      <c r="I828" s="102">
        <v>49</v>
      </c>
    </row>
    <row r="829" spans="1:9">
      <c r="A829" t="s">
        <v>188</v>
      </c>
      <c r="B829" t="s">
        <v>142</v>
      </c>
      <c r="C829" t="s">
        <v>149</v>
      </c>
      <c r="D829" t="s">
        <v>143</v>
      </c>
      <c r="E829" s="99">
        <v>82</v>
      </c>
      <c r="F829" t="s">
        <v>77</v>
      </c>
      <c r="G829" s="103" t="s">
        <v>187</v>
      </c>
      <c r="H829" t="s">
        <v>145</v>
      </c>
      <c r="I829" s="102">
        <v>386</v>
      </c>
    </row>
    <row r="830" spans="1:9">
      <c r="A830" t="s">
        <v>188</v>
      </c>
      <c r="B830" t="s">
        <v>142</v>
      </c>
      <c r="C830" t="s">
        <v>149</v>
      </c>
      <c r="D830" t="s">
        <v>143</v>
      </c>
      <c r="E830" s="99">
        <v>83</v>
      </c>
      <c r="F830" t="s">
        <v>78</v>
      </c>
      <c r="G830" s="103" t="s">
        <v>187</v>
      </c>
      <c r="H830" t="s">
        <v>145</v>
      </c>
      <c r="I830" s="102">
        <v>526</v>
      </c>
    </row>
    <row r="831" spans="1:9">
      <c r="A831" t="s">
        <v>188</v>
      </c>
      <c r="B831" t="s">
        <v>142</v>
      </c>
      <c r="C831" t="s">
        <v>149</v>
      </c>
      <c r="D831" t="s">
        <v>143</v>
      </c>
      <c r="E831" s="99">
        <v>84</v>
      </c>
      <c r="F831" t="s">
        <v>79</v>
      </c>
      <c r="G831" s="103" t="s">
        <v>187</v>
      </c>
      <c r="H831" t="s">
        <v>145</v>
      </c>
      <c r="I831" s="102">
        <v>19</v>
      </c>
    </row>
    <row r="832" spans="1:9">
      <c r="A832" t="s">
        <v>188</v>
      </c>
      <c r="B832" t="s">
        <v>142</v>
      </c>
      <c r="C832" t="s">
        <v>149</v>
      </c>
      <c r="D832" t="s">
        <v>143</v>
      </c>
      <c r="E832" s="99">
        <v>85</v>
      </c>
      <c r="F832" t="s">
        <v>80</v>
      </c>
      <c r="G832" s="103" t="s">
        <v>187</v>
      </c>
      <c r="H832" t="s">
        <v>145</v>
      </c>
      <c r="I832" s="102">
        <v>115</v>
      </c>
    </row>
    <row r="833" spans="1:9">
      <c r="A833" t="s">
        <v>188</v>
      </c>
      <c r="B833" t="s">
        <v>142</v>
      </c>
      <c r="C833" t="s">
        <v>149</v>
      </c>
      <c r="D833" t="s">
        <v>143</v>
      </c>
      <c r="E833" s="99">
        <v>87</v>
      </c>
      <c r="F833" t="s">
        <v>81</v>
      </c>
      <c r="G833" s="103" t="s">
        <v>187</v>
      </c>
      <c r="H833" t="s">
        <v>145</v>
      </c>
      <c r="I833" s="102">
        <v>11</v>
      </c>
    </row>
    <row r="834" spans="1:9">
      <c r="A834" t="s">
        <v>188</v>
      </c>
      <c r="B834" t="s">
        <v>142</v>
      </c>
      <c r="C834" t="s">
        <v>149</v>
      </c>
      <c r="D834" t="s">
        <v>143</v>
      </c>
      <c r="E834" s="99">
        <v>91</v>
      </c>
      <c r="F834" t="s">
        <v>82</v>
      </c>
      <c r="G834" s="103" t="s">
        <v>187</v>
      </c>
      <c r="H834" t="s">
        <v>145</v>
      </c>
      <c r="I834" s="102">
        <v>318</v>
      </c>
    </row>
    <row r="835" spans="1:9">
      <c r="A835" t="s">
        <v>188</v>
      </c>
      <c r="B835" t="s">
        <v>142</v>
      </c>
      <c r="C835" t="s">
        <v>149</v>
      </c>
      <c r="D835" t="s">
        <v>143</v>
      </c>
      <c r="E835" s="99">
        <v>92</v>
      </c>
      <c r="F835" t="s">
        <v>83</v>
      </c>
      <c r="G835" s="103" t="s">
        <v>187</v>
      </c>
      <c r="H835" t="s">
        <v>145</v>
      </c>
      <c r="I835" s="102">
        <v>31</v>
      </c>
    </row>
    <row r="836" spans="1:9">
      <c r="A836" t="s">
        <v>188</v>
      </c>
      <c r="B836" t="s">
        <v>142</v>
      </c>
      <c r="C836" t="s">
        <v>149</v>
      </c>
      <c r="D836" t="s">
        <v>143</v>
      </c>
      <c r="E836" s="99">
        <v>93</v>
      </c>
      <c r="F836" t="s">
        <v>84</v>
      </c>
      <c r="G836" s="103" t="s">
        <v>187</v>
      </c>
      <c r="H836" t="s">
        <v>145</v>
      </c>
      <c r="I836" s="102">
        <v>267</v>
      </c>
    </row>
    <row r="837" spans="1:9">
      <c r="A837" t="s">
        <v>188</v>
      </c>
      <c r="B837" t="s">
        <v>142</v>
      </c>
      <c r="C837" t="s">
        <v>149</v>
      </c>
      <c r="D837" t="s">
        <v>143</v>
      </c>
      <c r="E837" s="99">
        <v>5</v>
      </c>
      <c r="F837" t="s">
        <v>25</v>
      </c>
      <c r="G837" s="101" t="s">
        <v>147</v>
      </c>
      <c r="H837" t="s">
        <v>148</v>
      </c>
      <c r="I837" s="102">
        <v>283</v>
      </c>
    </row>
    <row r="838" spans="1:9">
      <c r="A838" t="s">
        <v>188</v>
      </c>
      <c r="B838" t="s">
        <v>142</v>
      </c>
      <c r="C838" t="s">
        <v>149</v>
      </c>
      <c r="D838" t="s">
        <v>143</v>
      </c>
      <c r="E838" s="99">
        <v>6</v>
      </c>
      <c r="F838" t="s">
        <v>26</v>
      </c>
      <c r="G838" s="101" t="s">
        <v>147</v>
      </c>
      <c r="H838" t="s">
        <v>148</v>
      </c>
      <c r="I838" s="102">
        <v>258</v>
      </c>
    </row>
    <row r="839" spans="1:9">
      <c r="A839" t="s">
        <v>188</v>
      </c>
      <c r="B839" t="s">
        <v>142</v>
      </c>
      <c r="C839" t="s">
        <v>149</v>
      </c>
      <c r="D839" t="s">
        <v>143</v>
      </c>
      <c r="E839" s="99">
        <v>8</v>
      </c>
      <c r="F839" t="s">
        <v>27</v>
      </c>
      <c r="G839" s="101" t="s">
        <v>147</v>
      </c>
      <c r="H839" t="s">
        <v>148</v>
      </c>
      <c r="I839" s="102">
        <v>247</v>
      </c>
    </row>
    <row r="840" spans="1:9">
      <c r="A840" t="s">
        <v>188</v>
      </c>
      <c r="B840" t="s">
        <v>142</v>
      </c>
      <c r="C840" t="s">
        <v>149</v>
      </c>
      <c r="D840" t="s">
        <v>143</v>
      </c>
      <c r="E840" s="99">
        <v>10</v>
      </c>
      <c r="F840" t="s">
        <v>28</v>
      </c>
      <c r="G840" s="101" t="s">
        <v>147</v>
      </c>
      <c r="H840" t="s">
        <v>148</v>
      </c>
      <c r="I840" s="102">
        <v>28</v>
      </c>
    </row>
    <row r="841" spans="1:9">
      <c r="A841" t="s">
        <v>188</v>
      </c>
      <c r="B841" t="s">
        <v>142</v>
      </c>
      <c r="C841" t="s">
        <v>149</v>
      </c>
      <c r="D841" t="s">
        <v>143</v>
      </c>
      <c r="E841" s="99">
        <v>19</v>
      </c>
      <c r="F841" t="s">
        <v>29</v>
      </c>
      <c r="G841" s="101" t="s">
        <v>147</v>
      </c>
      <c r="H841" t="s">
        <v>148</v>
      </c>
      <c r="I841" s="102">
        <v>83</v>
      </c>
    </row>
    <row r="842" spans="1:9">
      <c r="A842" t="s">
        <v>188</v>
      </c>
      <c r="B842" t="s">
        <v>142</v>
      </c>
      <c r="C842" t="s">
        <v>149</v>
      </c>
      <c r="D842" t="s">
        <v>143</v>
      </c>
      <c r="E842" s="99">
        <v>20</v>
      </c>
      <c r="F842" t="s">
        <v>30</v>
      </c>
      <c r="G842" s="101" t="s">
        <v>147</v>
      </c>
      <c r="H842" t="s">
        <v>148</v>
      </c>
      <c r="I842" s="102">
        <v>233</v>
      </c>
    </row>
    <row r="843" spans="1:9">
      <c r="A843" t="s">
        <v>188</v>
      </c>
      <c r="B843" t="s">
        <v>142</v>
      </c>
      <c r="C843" t="s">
        <v>149</v>
      </c>
      <c r="D843" t="s">
        <v>143</v>
      </c>
      <c r="E843" s="99">
        <v>22</v>
      </c>
      <c r="F843" t="s">
        <v>31</v>
      </c>
      <c r="G843" s="101" t="s">
        <v>147</v>
      </c>
      <c r="H843" t="s">
        <v>148</v>
      </c>
      <c r="I843" s="102">
        <v>527</v>
      </c>
    </row>
    <row r="844" spans="1:9">
      <c r="A844" t="s">
        <v>188</v>
      </c>
      <c r="B844" t="s">
        <v>142</v>
      </c>
      <c r="C844" t="s">
        <v>149</v>
      </c>
      <c r="D844" t="s">
        <v>143</v>
      </c>
      <c r="E844" s="99">
        <v>23</v>
      </c>
      <c r="F844" t="s">
        <v>32</v>
      </c>
      <c r="G844" s="101" t="s">
        <v>147</v>
      </c>
      <c r="H844" t="s">
        <v>148</v>
      </c>
      <c r="I844" s="102">
        <v>1648</v>
      </c>
    </row>
    <row r="845" spans="1:9">
      <c r="A845" t="s">
        <v>188</v>
      </c>
      <c r="B845" t="s">
        <v>142</v>
      </c>
      <c r="C845" t="s">
        <v>149</v>
      </c>
      <c r="D845" t="s">
        <v>143</v>
      </c>
      <c r="E845" s="99">
        <v>27</v>
      </c>
      <c r="F845" t="s">
        <v>33</v>
      </c>
      <c r="G845" s="101" t="s">
        <v>147</v>
      </c>
      <c r="H845" t="s">
        <v>148</v>
      </c>
      <c r="I845" s="102" t="s">
        <v>150</v>
      </c>
    </row>
    <row r="846" spans="1:9">
      <c r="A846" t="s">
        <v>188</v>
      </c>
      <c r="B846" t="s">
        <v>142</v>
      </c>
      <c r="C846" t="s">
        <v>149</v>
      </c>
      <c r="D846" t="s">
        <v>143</v>
      </c>
      <c r="E846" s="99">
        <v>28</v>
      </c>
      <c r="F846" t="s">
        <v>34</v>
      </c>
      <c r="G846" s="101" t="s">
        <v>147</v>
      </c>
      <c r="H846" t="s">
        <v>148</v>
      </c>
      <c r="I846" s="102">
        <v>159</v>
      </c>
    </row>
    <row r="847" spans="1:9">
      <c r="A847" t="s">
        <v>188</v>
      </c>
      <c r="B847" t="s">
        <v>142</v>
      </c>
      <c r="C847" t="s">
        <v>149</v>
      </c>
      <c r="D847" t="s">
        <v>143</v>
      </c>
      <c r="E847" s="99">
        <v>33</v>
      </c>
      <c r="F847" t="s">
        <v>35</v>
      </c>
      <c r="G847" s="101" t="s">
        <v>147</v>
      </c>
      <c r="H847" t="s">
        <v>148</v>
      </c>
      <c r="I847" s="102">
        <v>978</v>
      </c>
    </row>
    <row r="848" spans="1:9">
      <c r="A848" t="s">
        <v>188</v>
      </c>
      <c r="B848" t="s">
        <v>142</v>
      </c>
      <c r="C848" t="s">
        <v>149</v>
      </c>
      <c r="D848" t="s">
        <v>143</v>
      </c>
      <c r="E848" s="99">
        <v>34</v>
      </c>
      <c r="F848" t="s">
        <v>36</v>
      </c>
      <c r="G848" s="101" t="s">
        <v>147</v>
      </c>
      <c r="H848" t="s">
        <v>148</v>
      </c>
      <c r="I848" s="102">
        <v>1269</v>
      </c>
    </row>
    <row r="849" spans="1:9">
      <c r="A849" t="s">
        <v>188</v>
      </c>
      <c r="B849" t="s">
        <v>142</v>
      </c>
      <c r="C849" t="s">
        <v>149</v>
      </c>
      <c r="D849" t="s">
        <v>143</v>
      </c>
      <c r="E849" s="99">
        <v>35</v>
      </c>
      <c r="F849" t="s">
        <v>37</v>
      </c>
      <c r="G849" s="101" t="s">
        <v>147</v>
      </c>
      <c r="H849" t="s">
        <v>148</v>
      </c>
      <c r="I849" s="102">
        <v>1907</v>
      </c>
    </row>
    <row r="850" spans="1:9">
      <c r="A850" t="s">
        <v>188</v>
      </c>
      <c r="B850" t="s">
        <v>142</v>
      </c>
      <c r="C850" t="s">
        <v>149</v>
      </c>
      <c r="D850" t="s">
        <v>143</v>
      </c>
      <c r="E850" s="99">
        <v>36</v>
      </c>
      <c r="F850" t="s">
        <v>38</v>
      </c>
      <c r="G850" s="101" t="s">
        <v>147</v>
      </c>
      <c r="H850" t="s">
        <v>148</v>
      </c>
      <c r="I850" s="102">
        <v>5494</v>
      </c>
    </row>
    <row r="851" spans="1:9">
      <c r="A851" t="s">
        <v>188</v>
      </c>
      <c r="B851" t="s">
        <v>142</v>
      </c>
      <c r="C851" t="s">
        <v>149</v>
      </c>
      <c r="D851" t="s">
        <v>143</v>
      </c>
      <c r="E851" s="99">
        <v>37</v>
      </c>
      <c r="F851" t="s">
        <v>39</v>
      </c>
      <c r="G851" s="101" t="s">
        <v>147</v>
      </c>
      <c r="H851" t="s">
        <v>148</v>
      </c>
      <c r="I851" s="102">
        <v>1058</v>
      </c>
    </row>
    <row r="852" spans="1:9">
      <c r="A852" t="s">
        <v>188</v>
      </c>
      <c r="B852" t="s">
        <v>142</v>
      </c>
      <c r="C852" t="s">
        <v>149</v>
      </c>
      <c r="D852" t="s">
        <v>143</v>
      </c>
      <c r="E852" s="99">
        <v>38</v>
      </c>
      <c r="F852" t="s">
        <v>40</v>
      </c>
      <c r="G852" s="101" t="s">
        <v>147</v>
      </c>
      <c r="H852" t="s">
        <v>148</v>
      </c>
      <c r="I852" s="102">
        <v>1149</v>
      </c>
    </row>
    <row r="853" spans="1:9">
      <c r="A853" t="s">
        <v>188</v>
      </c>
      <c r="B853" t="s">
        <v>142</v>
      </c>
      <c r="C853" t="s">
        <v>149</v>
      </c>
      <c r="D853" t="s">
        <v>143</v>
      </c>
      <c r="E853" s="99">
        <v>39</v>
      </c>
      <c r="F853" t="s">
        <v>41</v>
      </c>
      <c r="G853" s="101" t="s">
        <v>147</v>
      </c>
      <c r="H853" t="s">
        <v>148</v>
      </c>
      <c r="I853" s="102">
        <v>3129</v>
      </c>
    </row>
    <row r="854" spans="1:9">
      <c r="A854" t="s">
        <v>188</v>
      </c>
      <c r="B854" t="s">
        <v>142</v>
      </c>
      <c r="C854" t="s">
        <v>149</v>
      </c>
      <c r="D854" t="s">
        <v>143</v>
      </c>
      <c r="E854" s="99">
        <v>40</v>
      </c>
      <c r="F854" t="s">
        <v>42</v>
      </c>
      <c r="G854" s="101" t="s">
        <v>147</v>
      </c>
      <c r="H854" t="s">
        <v>148</v>
      </c>
      <c r="I854" s="102">
        <v>576</v>
      </c>
    </row>
    <row r="855" spans="1:9">
      <c r="A855" t="s">
        <v>188</v>
      </c>
      <c r="B855" t="s">
        <v>142</v>
      </c>
      <c r="C855" t="s">
        <v>149</v>
      </c>
      <c r="D855" t="s">
        <v>143</v>
      </c>
      <c r="E855" s="99">
        <v>41</v>
      </c>
      <c r="F855" t="s">
        <v>43</v>
      </c>
      <c r="G855" s="101" t="s">
        <v>147</v>
      </c>
      <c r="H855" t="s">
        <v>148</v>
      </c>
      <c r="I855" s="102">
        <v>1631</v>
      </c>
    </row>
    <row r="856" spans="1:9">
      <c r="A856" t="s">
        <v>188</v>
      </c>
      <c r="B856" t="s">
        <v>142</v>
      </c>
      <c r="C856" t="s">
        <v>149</v>
      </c>
      <c r="D856" t="s">
        <v>143</v>
      </c>
      <c r="E856" s="99">
        <v>42</v>
      </c>
      <c r="F856" t="s">
        <v>44</v>
      </c>
      <c r="G856" s="101" t="s">
        <v>147</v>
      </c>
      <c r="H856" t="s">
        <v>148</v>
      </c>
      <c r="I856" s="102">
        <v>1093</v>
      </c>
    </row>
    <row r="857" spans="1:9">
      <c r="A857" t="s">
        <v>188</v>
      </c>
      <c r="B857" t="s">
        <v>142</v>
      </c>
      <c r="C857" t="s">
        <v>149</v>
      </c>
      <c r="D857" t="s">
        <v>143</v>
      </c>
      <c r="E857" s="99">
        <v>43</v>
      </c>
      <c r="F857" t="s">
        <v>45</v>
      </c>
      <c r="G857" s="101" t="s">
        <v>147</v>
      </c>
      <c r="H857" t="s">
        <v>148</v>
      </c>
      <c r="I857" s="102">
        <v>1769</v>
      </c>
    </row>
    <row r="858" spans="1:9">
      <c r="A858" t="s">
        <v>188</v>
      </c>
      <c r="B858" t="s">
        <v>142</v>
      </c>
      <c r="C858" t="s">
        <v>149</v>
      </c>
      <c r="D858" t="s">
        <v>143</v>
      </c>
      <c r="E858" s="99">
        <v>44</v>
      </c>
      <c r="F858" t="s">
        <v>46</v>
      </c>
      <c r="G858" s="101" t="s">
        <v>147</v>
      </c>
      <c r="H858" t="s">
        <v>148</v>
      </c>
      <c r="I858" s="102">
        <v>1082</v>
      </c>
    </row>
    <row r="859" spans="1:9">
      <c r="A859" t="s">
        <v>188</v>
      </c>
      <c r="B859" t="s">
        <v>142</v>
      </c>
      <c r="C859" t="s">
        <v>149</v>
      </c>
      <c r="D859" t="s">
        <v>143</v>
      </c>
      <c r="E859" s="99">
        <v>45</v>
      </c>
      <c r="F859" t="s">
        <v>47</v>
      </c>
      <c r="G859" s="101" t="s">
        <v>147</v>
      </c>
      <c r="H859" t="s">
        <v>148</v>
      </c>
      <c r="I859" s="102" t="s">
        <v>150</v>
      </c>
    </row>
    <row r="860" spans="1:9">
      <c r="A860" t="s">
        <v>188</v>
      </c>
      <c r="B860" t="s">
        <v>142</v>
      </c>
      <c r="C860" t="s">
        <v>149</v>
      </c>
      <c r="D860" t="s">
        <v>143</v>
      </c>
      <c r="E860" s="99">
        <v>46</v>
      </c>
      <c r="F860" t="s">
        <v>48</v>
      </c>
      <c r="G860" s="101" t="s">
        <v>147</v>
      </c>
      <c r="H860" t="s">
        <v>148</v>
      </c>
      <c r="I860" s="102">
        <v>254</v>
      </c>
    </row>
    <row r="861" spans="1:9">
      <c r="A861" t="s">
        <v>188</v>
      </c>
      <c r="B861" t="s">
        <v>142</v>
      </c>
      <c r="C861" t="s">
        <v>149</v>
      </c>
      <c r="D861" t="s">
        <v>143</v>
      </c>
      <c r="E861" s="99">
        <v>47</v>
      </c>
      <c r="F861" t="s">
        <v>189</v>
      </c>
      <c r="G861" s="101" t="s">
        <v>147</v>
      </c>
      <c r="H861" t="s">
        <v>148</v>
      </c>
      <c r="I861" s="102">
        <v>208</v>
      </c>
    </row>
    <row r="862" spans="1:9">
      <c r="A862" t="s">
        <v>188</v>
      </c>
      <c r="B862" t="s">
        <v>142</v>
      </c>
      <c r="C862" t="s">
        <v>149</v>
      </c>
      <c r="D862" t="s">
        <v>143</v>
      </c>
      <c r="E862" s="99">
        <v>48</v>
      </c>
      <c r="F862" t="s">
        <v>202</v>
      </c>
      <c r="G862" s="101" t="s">
        <v>147</v>
      </c>
      <c r="H862" t="s">
        <v>148</v>
      </c>
      <c r="I862" s="102">
        <v>325</v>
      </c>
    </row>
    <row r="863" spans="1:9">
      <c r="A863" t="s">
        <v>188</v>
      </c>
      <c r="B863" t="s">
        <v>142</v>
      </c>
      <c r="C863" t="s">
        <v>149</v>
      </c>
      <c r="D863" t="s">
        <v>143</v>
      </c>
      <c r="E863" s="99">
        <v>49</v>
      </c>
      <c r="F863" t="s">
        <v>51</v>
      </c>
      <c r="G863" s="101" t="s">
        <v>147</v>
      </c>
      <c r="H863" t="s">
        <v>148</v>
      </c>
      <c r="I863" s="102" t="s">
        <v>150</v>
      </c>
    </row>
    <row r="864" spans="1:9">
      <c r="A864" t="s">
        <v>188</v>
      </c>
      <c r="B864" t="s">
        <v>142</v>
      </c>
      <c r="C864" t="s">
        <v>149</v>
      </c>
      <c r="D864" t="s">
        <v>143</v>
      </c>
      <c r="E864" s="99">
        <v>50</v>
      </c>
      <c r="F864" t="s">
        <v>52</v>
      </c>
      <c r="G864" s="101" t="s">
        <v>147</v>
      </c>
      <c r="H864" t="s">
        <v>148</v>
      </c>
      <c r="I864" s="102">
        <v>24</v>
      </c>
    </row>
    <row r="865" spans="1:9">
      <c r="A865" t="s">
        <v>188</v>
      </c>
      <c r="B865" t="s">
        <v>142</v>
      </c>
      <c r="C865" t="s">
        <v>149</v>
      </c>
      <c r="D865" t="s">
        <v>143</v>
      </c>
      <c r="E865" s="99">
        <v>51</v>
      </c>
      <c r="F865" t="s">
        <v>53</v>
      </c>
      <c r="G865" s="101" t="s">
        <v>147</v>
      </c>
      <c r="H865" t="s">
        <v>148</v>
      </c>
      <c r="I865" s="102" t="s">
        <v>150</v>
      </c>
    </row>
    <row r="866" spans="1:9">
      <c r="A866" t="s">
        <v>188</v>
      </c>
      <c r="B866" t="s">
        <v>142</v>
      </c>
      <c r="C866" t="s">
        <v>149</v>
      </c>
      <c r="D866" t="s">
        <v>143</v>
      </c>
      <c r="E866" s="99">
        <v>52</v>
      </c>
      <c r="F866" t="s">
        <v>54</v>
      </c>
      <c r="G866" s="101" t="s">
        <v>147</v>
      </c>
      <c r="H866" t="s">
        <v>148</v>
      </c>
      <c r="I866" s="102" t="s">
        <v>150</v>
      </c>
    </row>
    <row r="867" spans="1:9">
      <c r="A867" t="s">
        <v>188</v>
      </c>
      <c r="B867" t="s">
        <v>142</v>
      </c>
      <c r="C867" t="s">
        <v>149</v>
      </c>
      <c r="D867" t="s">
        <v>143</v>
      </c>
      <c r="E867" s="99">
        <v>53</v>
      </c>
      <c r="F867" t="s">
        <v>55</v>
      </c>
      <c r="G867" s="101" t="s">
        <v>147</v>
      </c>
      <c r="H867" t="s">
        <v>148</v>
      </c>
      <c r="I867" s="102" t="s">
        <v>150</v>
      </c>
    </row>
    <row r="868" spans="1:9">
      <c r="A868" t="s">
        <v>188</v>
      </c>
      <c r="B868" t="s">
        <v>142</v>
      </c>
      <c r="C868" t="s">
        <v>149</v>
      </c>
      <c r="D868" t="s">
        <v>143</v>
      </c>
      <c r="E868" s="99">
        <v>54</v>
      </c>
      <c r="F868" t="s">
        <v>56</v>
      </c>
      <c r="G868" s="101" t="s">
        <v>147</v>
      </c>
      <c r="H868" t="s">
        <v>148</v>
      </c>
      <c r="I868" s="102" t="s">
        <v>150</v>
      </c>
    </row>
    <row r="869" spans="1:9">
      <c r="A869" t="s">
        <v>188</v>
      </c>
      <c r="B869" t="s">
        <v>142</v>
      </c>
      <c r="C869" t="s">
        <v>149</v>
      </c>
      <c r="D869" t="s">
        <v>143</v>
      </c>
      <c r="E869" s="99">
        <v>57</v>
      </c>
      <c r="F869" t="s">
        <v>57</v>
      </c>
      <c r="G869" s="101" t="s">
        <v>147</v>
      </c>
      <c r="H869" t="s">
        <v>148</v>
      </c>
      <c r="I869" s="102">
        <v>701</v>
      </c>
    </row>
    <row r="870" spans="1:9">
      <c r="A870" t="s">
        <v>188</v>
      </c>
      <c r="B870" t="s">
        <v>142</v>
      </c>
      <c r="C870" t="s">
        <v>149</v>
      </c>
      <c r="D870" t="s">
        <v>143</v>
      </c>
      <c r="E870" s="99">
        <v>58</v>
      </c>
      <c r="F870" t="s">
        <v>58</v>
      </c>
      <c r="G870" s="101" t="s">
        <v>147</v>
      </c>
      <c r="H870" t="s">
        <v>148</v>
      </c>
      <c r="I870" s="102">
        <v>134</v>
      </c>
    </row>
    <row r="871" spans="1:9">
      <c r="A871" t="s">
        <v>188</v>
      </c>
      <c r="B871" t="s">
        <v>142</v>
      </c>
      <c r="C871" t="s">
        <v>149</v>
      </c>
      <c r="D871" t="s">
        <v>143</v>
      </c>
      <c r="E871" s="99">
        <v>59</v>
      </c>
      <c r="F871" t="s">
        <v>59</v>
      </c>
      <c r="G871" s="101" t="s">
        <v>147</v>
      </c>
      <c r="H871" t="s">
        <v>148</v>
      </c>
      <c r="I871" s="102" t="s">
        <v>150</v>
      </c>
    </row>
    <row r="872" spans="1:9">
      <c r="A872" t="s">
        <v>188</v>
      </c>
      <c r="B872" t="s">
        <v>142</v>
      </c>
      <c r="C872" t="s">
        <v>149</v>
      </c>
      <c r="D872" t="s">
        <v>143</v>
      </c>
      <c r="E872" s="99">
        <v>60</v>
      </c>
      <c r="F872" t="s">
        <v>60</v>
      </c>
      <c r="G872" s="101" t="s">
        <v>147</v>
      </c>
      <c r="H872" t="s">
        <v>148</v>
      </c>
      <c r="I872" s="102">
        <v>442</v>
      </c>
    </row>
    <row r="873" spans="1:9">
      <c r="A873" t="s">
        <v>188</v>
      </c>
      <c r="B873" t="s">
        <v>142</v>
      </c>
      <c r="C873" t="s">
        <v>149</v>
      </c>
      <c r="D873" t="s">
        <v>143</v>
      </c>
      <c r="E873" s="99">
        <v>61</v>
      </c>
      <c r="F873" t="s">
        <v>61</v>
      </c>
      <c r="G873" s="101" t="s">
        <v>147</v>
      </c>
      <c r="H873" t="s">
        <v>148</v>
      </c>
      <c r="I873" s="102">
        <v>1131</v>
      </c>
    </row>
    <row r="874" spans="1:9">
      <c r="A874" t="s">
        <v>188</v>
      </c>
      <c r="B874" t="s">
        <v>142</v>
      </c>
      <c r="C874" t="s">
        <v>149</v>
      </c>
      <c r="D874" t="s">
        <v>143</v>
      </c>
      <c r="E874" s="99">
        <v>62</v>
      </c>
      <c r="F874" t="s">
        <v>62</v>
      </c>
      <c r="G874" s="101" t="s">
        <v>147</v>
      </c>
      <c r="H874" t="s">
        <v>148</v>
      </c>
      <c r="I874" s="102">
        <v>1002</v>
      </c>
    </row>
    <row r="875" spans="1:9">
      <c r="A875" t="s">
        <v>188</v>
      </c>
      <c r="B875" t="s">
        <v>142</v>
      </c>
      <c r="C875" t="s">
        <v>149</v>
      </c>
      <c r="D875" t="s">
        <v>143</v>
      </c>
      <c r="E875" s="99">
        <v>63</v>
      </c>
      <c r="F875" t="s">
        <v>63</v>
      </c>
      <c r="G875" s="101" t="s">
        <v>147</v>
      </c>
      <c r="H875" t="s">
        <v>148</v>
      </c>
      <c r="I875" s="102">
        <v>404</v>
      </c>
    </row>
    <row r="876" spans="1:9">
      <c r="A876" t="s">
        <v>188</v>
      </c>
      <c r="B876" t="s">
        <v>142</v>
      </c>
      <c r="C876" t="s">
        <v>149</v>
      </c>
      <c r="D876" t="s">
        <v>143</v>
      </c>
      <c r="E876" s="99">
        <v>64</v>
      </c>
      <c r="F876" t="s">
        <v>64</v>
      </c>
      <c r="G876" s="101" t="s">
        <v>147</v>
      </c>
      <c r="H876" t="s">
        <v>148</v>
      </c>
      <c r="I876" s="102">
        <v>105</v>
      </c>
    </row>
    <row r="877" spans="1:9">
      <c r="A877" t="s">
        <v>188</v>
      </c>
      <c r="B877" t="s">
        <v>142</v>
      </c>
      <c r="C877" t="s">
        <v>149</v>
      </c>
      <c r="D877" t="s">
        <v>143</v>
      </c>
      <c r="E877" s="99">
        <v>67</v>
      </c>
      <c r="F877" t="s">
        <v>65</v>
      </c>
      <c r="G877" s="101" t="s">
        <v>147</v>
      </c>
      <c r="H877" t="s">
        <v>148</v>
      </c>
      <c r="I877" s="102" t="s">
        <v>150</v>
      </c>
    </row>
    <row r="878" spans="1:9">
      <c r="A878" t="s">
        <v>188</v>
      </c>
      <c r="B878" t="s">
        <v>142</v>
      </c>
      <c r="C878" t="s">
        <v>149</v>
      </c>
      <c r="D878" t="s">
        <v>143</v>
      </c>
      <c r="E878" s="99">
        <v>68</v>
      </c>
      <c r="F878" t="s">
        <v>66</v>
      </c>
      <c r="G878" s="101" t="s">
        <v>147</v>
      </c>
      <c r="H878" t="s">
        <v>148</v>
      </c>
      <c r="I878" s="102">
        <v>937</v>
      </c>
    </row>
    <row r="879" spans="1:9">
      <c r="A879" t="s">
        <v>188</v>
      </c>
      <c r="B879" t="s">
        <v>142</v>
      </c>
      <c r="C879" t="s">
        <v>149</v>
      </c>
      <c r="D879" t="s">
        <v>143</v>
      </c>
      <c r="E879" s="99">
        <v>69</v>
      </c>
      <c r="F879" t="s">
        <v>67</v>
      </c>
      <c r="G879" s="101" t="s">
        <v>147</v>
      </c>
      <c r="H879" t="s">
        <v>148</v>
      </c>
      <c r="I879" s="102">
        <v>211</v>
      </c>
    </row>
    <row r="880" spans="1:9">
      <c r="A880" t="s">
        <v>188</v>
      </c>
      <c r="B880" t="s">
        <v>142</v>
      </c>
      <c r="C880" t="s">
        <v>149</v>
      </c>
      <c r="D880" t="s">
        <v>143</v>
      </c>
      <c r="E880" s="99">
        <v>70</v>
      </c>
      <c r="F880" t="s">
        <v>151</v>
      </c>
      <c r="G880" s="101" t="s">
        <v>147</v>
      </c>
      <c r="H880" t="s">
        <v>148</v>
      </c>
      <c r="I880" s="102">
        <v>235</v>
      </c>
    </row>
    <row r="881" spans="1:9">
      <c r="A881" t="s">
        <v>188</v>
      </c>
      <c r="B881" t="s">
        <v>142</v>
      </c>
      <c r="C881" t="s">
        <v>149</v>
      </c>
      <c r="D881" t="s">
        <v>143</v>
      </c>
      <c r="E881" s="99">
        <v>71</v>
      </c>
      <c r="F881" t="s">
        <v>69</v>
      </c>
      <c r="G881" s="101" t="s">
        <v>147</v>
      </c>
      <c r="H881" t="s">
        <v>148</v>
      </c>
      <c r="I881" s="102">
        <v>634</v>
      </c>
    </row>
    <row r="882" spans="1:9">
      <c r="A882" t="s">
        <v>188</v>
      </c>
      <c r="B882" t="s">
        <v>142</v>
      </c>
      <c r="C882" t="s">
        <v>149</v>
      </c>
      <c r="D882" t="s">
        <v>143</v>
      </c>
      <c r="E882" s="99">
        <v>72</v>
      </c>
      <c r="F882" t="s">
        <v>70</v>
      </c>
      <c r="G882" s="101" t="s">
        <v>147</v>
      </c>
      <c r="H882" t="s">
        <v>148</v>
      </c>
      <c r="I882" s="102" t="s">
        <v>150</v>
      </c>
    </row>
    <row r="883" spans="1:9">
      <c r="A883" t="s">
        <v>188</v>
      </c>
      <c r="B883" t="s">
        <v>142</v>
      </c>
      <c r="C883" t="s">
        <v>149</v>
      </c>
      <c r="D883" t="s">
        <v>143</v>
      </c>
      <c r="E883" s="99">
        <v>73</v>
      </c>
      <c r="F883" t="s">
        <v>190</v>
      </c>
      <c r="G883" s="101" t="s">
        <v>147</v>
      </c>
      <c r="H883" t="s">
        <v>148</v>
      </c>
      <c r="I883" s="102">
        <v>1020</v>
      </c>
    </row>
    <row r="884" spans="1:9">
      <c r="A884" t="s">
        <v>188</v>
      </c>
      <c r="B884" t="s">
        <v>142</v>
      </c>
      <c r="C884" t="s">
        <v>149</v>
      </c>
      <c r="D884" t="s">
        <v>143</v>
      </c>
      <c r="E884" s="99">
        <v>74</v>
      </c>
      <c r="F884" t="s">
        <v>72</v>
      </c>
      <c r="G884" s="101" t="s">
        <v>147</v>
      </c>
      <c r="H884" t="s">
        <v>148</v>
      </c>
      <c r="I884" s="102">
        <v>72</v>
      </c>
    </row>
    <row r="885" spans="1:9">
      <c r="A885" t="s">
        <v>188</v>
      </c>
      <c r="B885" t="s">
        <v>142</v>
      </c>
      <c r="C885" t="s">
        <v>149</v>
      </c>
      <c r="D885" t="s">
        <v>143</v>
      </c>
      <c r="E885" s="99">
        <v>75</v>
      </c>
      <c r="F885" t="s">
        <v>73</v>
      </c>
      <c r="G885" s="101" t="s">
        <v>147</v>
      </c>
      <c r="H885" t="s">
        <v>148</v>
      </c>
      <c r="I885" s="102">
        <v>450</v>
      </c>
    </row>
    <row r="886" spans="1:9">
      <c r="A886" t="s">
        <v>188</v>
      </c>
      <c r="B886" t="s">
        <v>142</v>
      </c>
      <c r="C886" t="s">
        <v>149</v>
      </c>
      <c r="D886" t="s">
        <v>143</v>
      </c>
      <c r="E886" s="99">
        <v>78</v>
      </c>
      <c r="F886" t="s">
        <v>74</v>
      </c>
      <c r="G886" s="101" t="s">
        <v>147</v>
      </c>
      <c r="H886" t="s">
        <v>148</v>
      </c>
      <c r="I886" s="102">
        <v>135</v>
      </c>
    </row>
    <row r="887" spans="1:9">
      <c r="A887" t="s">
        <v>188</v>
      </c>
      <c r="B887" t="s">
        <v>142</v>
      </c>
      <c r="C887" t="s">
        <v>149</v>
      </c>
      <c r="D887" t="s">
        <v>143</v>
      </c>
      <c r="E887" s="99">
        <v>79</v>
      </c>
      <c r="F887" t="s">
        <v>75</v>
      </c>
      <c r="G887" s="101" t="s">
        <v>147</v>
      </c>
      <c r="H887" t="s">
        <v>148</v>
      </c>
      <c r="I887" s="102">
        <v>462</v>
      </c>
    </row>
    <row r="888" spans="1:9">
      <c r="A888" t="s">
        <v>188</v>
      </c>
      <c r="B888" t="s">
        <v>142</v>
      </c>
      <c r="C888" t="s">
        <v>149</v>
      </c>
      <c r="D888" t="s">
        <v>143</v>
      </c>
      <c r="E888" s="99">
        <v>81</v>
      </c>
      <c r="F888" t="s">
        <v>76</v>
      </c>
      <c r="G888" s="101" t="s">
        <v>147</v>
      </c>
      <c r="H888" t="s">
        <v>148</v>
      </c>
      <c r="I888" s="102" t="s">
        <v>150</v>
      </c>
    </row>
    <row r="889" spans="1:9">
      <c r="A889" t="s">
        <v>188</v>
      </c>
      <c r="B889" t="s">
        <v>142</v>
      </c>
      <c r="C889" t="s">
        <v>149</v>
      </c>
      <c r="D889" t="s">
        <v>143</v>
      </c>
      <c r="E889" s="99">
        <v>82</v>
      </c>
      <c r="F889" t="s">
        <v>77</v>
      </c>
      <c r="G889" s="101" t="s">
        <v>147</v>
      </c>
      <c r="H889" t="s">
        <v>148</v>
      </c>
      <c r="I889" s="102">
        <v>255</v>
      </c>
    </row>
    <row r="890" spans="1:9">
      <c r="A890" t="s">
        <v>188</v>
      </c>
      <c r="B890" t="s">
        <v>142</v>
      </c>
      <c r="C890" t="s">
        <v>149</v>
      </c>
      <c r="D890" t="s">
        <v>143</v>
      </c>
      <c r="E890" s="99">
        <v>83</v>
      </c>
      <c r="F890" t="s">
        <v>78</v>
      </c>
      <c r="G890" s="101" t="s">
        <v>147</v>
      </c>
      <c r="H890" t="s">
        <v>148</v>
      </c>
      <c r="I890" s="102">
        <v>383</v>
      </c>
    </row>
    <row r="891" spans="1:9">
      <c r="A891" t="s">
        <v>188</v>
      </c>
      <c r="B891" t="s">
        <v>142</v>
      </c>
      <c r="C891" t="s">
        <v>149</v>
      </c>
      <c r="D891" t="s">
        <v>143</v>
      </c>
      <c r="E891" s="99">
        <v>84</v>
      </c>
      <c r="F891" t="s">
        <v>79</v>
      </c>
      <c r="G891" s="101" t="s">
        <v>147</v>
      </c>
      <c r="H891" t="s">
        <v>148</v>
      </c>
      <c r="I891" s="102" t="s">
        <v>150</v>
      </c>
    </row>
    <row r="892" spans="1:9">
      <c r="A892" t="s">
        <v>188</v>
      </c>
      <c r="B892" t="s">
        <v>142</v>
      </c>
      <c r="C892" t="s">
        <v>149</v>
      </c>
      <c r="D892" t="s">
        <v>143</v>
      </c>
      <c r="E892" s="99">
        <v>85</v>
      </c>
      <c r="F892" t="s">
        <v>80</v>
      </c>
      <c r="G892" s="101" t="s">
        <v>147</v>
      </c>
      <c r="H892" t="s">
        <v>148</v>
      </c>
      <c r="I892" s="102">
        <v>56</v>
      </c>
    </row>
    <row r="893" spans="1:9">
      <c r="A893" t="s">
        <v>188</v>
      </c>
      <c r="B893" t="s">
        <v>142</v>
      </c>
      <c r="C893" t="s">
        <v>149</v>
      </c>
      <c r="D893" t="s">
        <v>143</v>
      </c>
      <c r="E893" s="99">
        <v>87</v>
      </c>
      <c r="F893" t="s">
        <v>81</v>
      </c>
      <c r="G893" s="101" t="s">
        <v>147</v>
      </c>
      <c r="H893" t="s">
        <v>148</v>
      </c>
      <c r="I893" s="102">
        <v>20</v>
      </c>
    </row>
    <row r="894" spans="1:9">
      <c r="A894" t="s">
        <v>188</v>
      </c>
      <c r="B894" t="s">
        <v>142</v>
      </c>
      <c r="C894" t="s">
        <v>149</v>
      </c>
      <c r="D894" t="s">
        <v>143</v>
      </c>
      <c r="E894" s="99">
        <v>91</v>
      </c>
      <c r="F894" t="s">
        <v>82</v>
      </c>
      <c r="G894" s="101" t="s">
        <v>147</v>
      </c>
      <c r="H894" t="s">
        <v>148</v>
      </c>
      <c r="I894" s="102">
        <v>138</v>
      </c>
    </row>
    <row r="895" spans="1:9">
      <c r="A895" t="s">
        <v>188</v>
      </c>
      <c r="B895" t="s">
        <v>142</v>
      </c>
      <c r="C895" t="s">
        <v>149</v>
      </c>
      <c r="D895" t="s">
        <v>143</v>
      </c>
      <c r="E895" s="99">
        <v>92</v>
      </c>
      <c r="F895" t="s">
        <v>83</v>
      </c>
      <c r="G895" s="101" t="s">
        <v>147</v>
      </c>
      <c r="H895" t="s">
        <v>148</v>
      </c>
      <c r="I895" s="102" t="s">
        <v>150</v>
      </c>
    </row>
    <row r="896" spans="1:9">
      <c r="A896" t="s">
        <v>188</v>
      </c>
      <c r="B896" t="s">
        <v>142</v>
      </c>
      <c r="C896" t="s">
        <v>149</v>
      </c>
      <c r="D896" t="s">
        <v>143</v>
      </c>
      <c r="E896" s="99">
        <v>93</v>
      </c>
      <c r="F896" t="s">
        <v>84</v>
      </c>
      <c r="G896" s="101" t="s">
        <v>147</v>
      </c>
      <c r="H896" t="s">
        <v>148</v>
      </c>
      <c r="I896" s="102">
        <v>497</v>
      </c>
    </row>
  </sheetData>
  <sortState xmlns:xlrd2="http://schemas.microsoft.com/office/spreadsheetml/2017/richdata2" ref="A2:J909">
    <sortCondition ref="G62:G909"/>
    <sortCondition ref="E62:E90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lor xmlns="24ca4954-836e-4dd6-806d-d2cdcf695e13" xsi:nil="true"/>
    <otherNumber xmlns="24ca4954-836e-4dd6-806d-d2cdcf695e13" xsi:nil="true"/>
    <pos xmlns="24ca4954-836e-4dd6-806d-d2cdcf695e13">131070</pos>
    <mediator xmlns="24ca4954-836e-4dd6-806d-d2cdcf695e13">
      <UserInfo>
        <DisplayName/>
        <AccountId xsi:nil="true"/>
        <AccountType/>
      </UserInfo>
    </mediator>
    <colleaguesG xmlns="24ca4954-836e-4dd6-806d-d2cdcf695e13" xsi:nil="true"/>
    <parentGuid xmlns="24ca4954-836e-4dd6-806d-d2cdcf695e13" xsi:nil="true"/>
    <watchersG xmlns="24ca4954-836e-4dd6-806d-d2cdcf695e13" xsi:nil="true"/>
    <history xmlns="24ca4954-836e-4dd6-806d-d2cdcf695e13" xsi:nil="true"/>
    <rush xmlns="24ca4954-836e-4dd6-806d-d2cdcf695e13" xsi:nil="true"/>
    <completedOn xmlns="24ca4954-836e-4dd6-806d-d2cdcf695e13" xsi:nil="true"/>
    <info xmlns="24ca4954-836e-4dd6-806d-d2cdcf695e13" xsi:nil="true"/>
    <subcategory xmlns="24ca4954-836e-4dd6-806d-d2cdcf695e13" xsi:nil="true"/>
    <uniqueMinistryId xmlns="24ca4954-836e-4dd6-806d-d2cdcf695e13" xsi:nil="true"/>
    <TaxCatchAll xmlns="6fe9af5a-ed8a-4244-928d-e56d06aad847" xsi:nil="true"/>
    <folderName xmlns="24ca4954-836e-4dd6-806d-d2cdcf695e13" xsi:nil="true"/>
    <branch xmlns="24ca4954-836e-4dd6-806d-d2cdcf695e13" xsi:nil="true"/>
    <assignedToGroups xmlns="24ca4954-836e-4dd6-806d-d2cdcf695e13">
      <UserInfo>
        <DisplayName/>
        <AccountId xsi:nil="true"/>
        <AccountType/>
      </UserInfo>
    </assignedToGroups>
    <desc xmlns="24ca4954-836e-4dd6-806d-d2cdcf695e13" xsi:nil="true"/>
    <documentStringNames xmlns="24ca4954-836e-4dd6-806d-d2cdcf695e13" xsi:nil="true"/>
    <ministries xmlns="24ca4954-836e-4dd6-806d-d2cdcf695e13" xsi:nil="true"/>
    <crossMinistry xmlns="24ca4954-836e-4dd6-806d-d2cdcf695e13" xsi:nil="true"/>
    <entityType xmlns="24ca4954-836e-4dd6-806d-d2cdcf695e13">4</entityType>
    <formAnswers xmlns="24ca4954-836e-4dd6-806d-d2cdcf695e13" xsi:nil="true"/>
    <whenToArchive xmlns="24ca4954-836e-4dd6-806d-d2cdcf695e13" xsi:nil="true"/>
    <blueprintVersion xmlns="24ca4954-836e-4dd6-806d-d2cdcf695e13" xsi:nil="true"/>
    <formVersion xmlns="24ca4954-836e-4dd6-806d-d2cdcf695e13" xsi:nil="true"/>
    <assignedToSiteUser xmlns="24ca4954-836e-4dd6-806d-d2cdcf695e13">
      <UserInfo>
        <DisplayName/>
        <AccountId xsi:nil="true"/>
        <AccountType/>
      </UserInfo>
    </assignedToSiteUser>
    <lcf76f155ced4ddcb4097134ff3c332f xmlns="24ca4954-836e-4dd6-806d-d2cdcf695e13">
      <Terms xmlns="http://schemas.microsoft.com/office/infopath/2007/PartnerControls"/>
    </lcf76f155ced4ddcb4097134ff3c332f>
    <blueprint xmlns="24ca4954-836e-4dd6-806d-d2cdcf695e13" xsi:nil="true"/>
    <due xmlns="24ca4954-836e-4dd6-806d-d2cdcf695e13" xsi:nil="true"/>
    <createdOn xmlns="24ca4954-836e-4dd6-806d-d2cdcf695e13" xsi:nil="true"/>
    <groupWatchers xmlns="24ca4954-836e-4dd6-806d-d2cdcf695e13">
      <UserInfo>
        <DisplayName/>
        <AccountId xsi:nil="true"/>
        <AccountType/>
      </UserInfo>
    </groupWatchers>
    <assignedToG xmlns="24ca4954-836e-4dd6-806d-d2cdcf695e1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82D16F4375A649BD0847D4D8BBFC22" ma:contentTypeVersion="50" ma:contentTypeDescription="Create a new document." ma:contentTypeScope="" ma:versionID="6b88640441a489fcba9aff984a1302e9">
  <xsd:schema xmlns:xsd="http://www.w3.org/2001/XMLSchema" xmlns:xs="http://www.w3.org/2001/XMLSchema" xmlns:p="http://schemas.microsoft.com/office/2006/metadata/properties" xmlns:ns2="24ca4954-836e-4dd6-806d-d2cdcf695e13" xmlns:ns3="6fe9af5a-ed8a-4244-928d-e56d06aad847" targetNamespace="http://schemas.microsoft.com/office/2006/metadata/properties" ma:root="true" ma:fieldsID="06e6bd7a8ed46ebb52930b8f9226be9b" ns2:_="" ns3:_="">
    <xsd:import namespace="24ca4954-836e-4dd6-806d-d2cdcf695e13"/>
    <xsd:import namespace="6fe9af5a-ed8a-4244-928d-e56d06aad847"/>
    <xsd:element name="properties">
      <xsd:complexType>
        <xsd:sequence>
          <xsd:element name="documentManagement">
            <xsd:complexType>
              <xsd:all>
                <xsd:element ref="ns2:desc" minOccurs="0"/>
                <xsd:element ref="ns2:history" minOccurs="0"/>
                <xsd:element ref="ns2:info" minOccurs="0"/>
                <xsd:element ref="ns2:formAnswers" minOccurs="0"/>
                <xsd:element ref="ns2:otherNumber" minOccurs="0"/>
                <xsd:element ref="ns2:uniqueMinistryId" minOccurs="0"/>
                <xsd:element ref="ns2:subcategory" minOccurs="0"/>
                <xsd:element ref="ns2:parentGuid" minOccurs="0"/>
                <xsd:element ref="ns2:folderName" minOccurs="0"/>
                <xsd:element ref="ns2:due" minOccurs="0"/>
                <xsd:element ref="ns2:createdOn" minOccurs="0"/>
                <xsd:element ref="ns2:completedOn" minOccurs="0"/>
                <xsd:element ref="ns2:whenToArchive" minOccurs="0"/>
                <xsd:element ref="ns2:rush" minOccurs="0"/>
                <xsd:element ref="ns2:blueprintVersion" minOccurs="0"/>
                <xsd:element ref="ns2:pos" minOccurs="0"/>
                <xsd:element ref="ns2:entityType" minOccurs="0"/>
                <xsd:element ref="ns2:branch" minOccurs="0"/>
                <xsd:element ref="ns2:color" minOccurs="0"/>
                <xsd:element ref="ns2:formVersion" minOccurs="0"/>
                <xsd:element ref="ns2:blueprint" minOccurs="0"/>
                <xsd:element ref="ns2:assignedToG" minOccurs="0"/>
                <xsd:element ref="ns2:assignedToGroups" minOccurs="0"/>
                <xsd:element ref="ns2:mediator" minOccurs="0"/>
                <xsd:element ref="ns2:assignedToSiteUser" minOccurs="0"/>
                <xsd:element ref="ns2:colleaguesG" minOccurs="0"/>
                <xsd:element ref="ns2:watchersG" minOccurs="0"/>
                <xsd:element ref="ns2:groupWatcher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documentStringNames" minOccurs="0"/>
                <xsd:element ref="ns2:crossMinistry" minOccurs="0"/>
                <xsd:element ref="ns2:ministr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ca4954-836e-4dd6-806d-d2cdcf695e13" elementFormDefault="qualified">
    <xsd:import namespace="http://schemas.microsoft.com/office/2006/documentManagement/types"/>
    <xsd:import namespace="http://schemas.microsoft.com/office/infopath/2007/PartnerControls"/>
    <xsd:element name="desc" ma:index="8" nillable="true" ma:displayName="desc" ma:internalName="desc">
      <xsd:simpleType>
        <xsd:restriction base="dms:Note">
          <xsd:maxLength value="255"/>
        </xsd:restriction>
      </xsd:simpleType>
    </xsd:element>
    <xsd:element name="history" ma:index="9" nillable="true" ma:displayName="history" ma:internalName="history">
      <xsd:simpleType>
        <xsd:restriction base="dms:Note">
          <xsd:maxLength value="255"/>
        </xsd:restriction>
      </xsd:simpleType>
    </xsd:element>
    <xsd:element name="info" ma:index="10" nillable="true" ma:displayName="info" ma:internalName="info">
      <xsd:simpleType>
        <xsd:restriction base="dms:Note">
          <xsd:maxLength value="255"/>
        </xsd:restriction>
      </xsd:simpleType>
    </xsd:element>
    <xsd:element name="formAnswers" ma:index="11" nillable="true" ma:displayName="formAnswers" ma:internalName="formAnswers">
      <xsd:simpleType>
        <xsd:restriction base="dms:Note">
          <xsd:maxLength value="255"/>
        </xsd:restriction>
      </xsd:simpleType>
    </xsd:element>
    <xsd:element name="otherNumber" ma:index="12" nillable="true" ma:displayName="otherNumber" ma:indexed="true" ma:internalName="otherNumber">
      <xsd:simpleType>
        <xsd:restriction base="dms:Text">
          <xsd:maxLength value="255"/>
        </xsd:restriction>
      </xsd:simpleType>
    </xsd:element>
    <xsd:element name="uniqueMinistryId" ma:index="13" nillable="true" ma:displayName="uniqueMinistryId" ma:indexed="true" ma:internalName="uniqueMinistryId">
      <xsd:simpleType>
        <xsd:restriction base="dms:Text">
          <xsd:maxLength value="255"/>
        </xsd:restriction>
      </xsd:simpleType>
    </xsd:element>
    <xsd:element name="subcategory" ma:index="14" nillable="true" ma:displayName="subcategory" ma:indexed="true" ma:internalName="subcategory">
      <xsd:simpleType>
        <xsd:restriction base="dms:Text">
          <xsd:maxLength value="255"/>
        </xsd:restriction>
      </xsd:simpleType>
    </xsd:element>
    <xsd:element name="parentGuid" ma:index="15" nillable="true" ma:displayName="parentGuid" ma:internalName="parentGuid">
      <xsd:simpleType>
        <xsd:restriction base="dms:Text">
          <xsd:maxLength value="255"/>
        </xsd:restriction>
      </xsd:simpleType>
    </xsd:element>
    <xsd:element name="folderName" ma:index="16" nillable="true" ma:displayName="folderName" ma:internalName="folderName">
      <xsd:simpleType>
        <xsd:restriction base="dms:Text">
          <xsd:maxLength value="255"/>
        </xsd:restriction>
      </xsd:simpleType>
    </xsd:element>
    <xsd:element name="due" ma:index="17" nillable="true" ma:displayName="due" ma:format="DateOnly" ma:internalName="due">
      <xsd:simpleType>
        <xsd:restriction base="dms:DateTime"/>
      </xsd:simpleType>
    </xsd:element>
    <xsd:element name="createdOn" ma:index="18" nillable="true" ma:displayName="createdOn" ma:format="DateOnly" ma:internalName="createdOn">
      <xsd:simpleType>
        <xsd:restriction base="dms:DateTime"/>
      </xsd:simpleType>
    </xsd:element>
    <xsd:element name="completedOn" ma:index="19" nillable="true" ma:displayName="completedOn" ma:format="DateOnly" ma:internalName="completedOn">
      <xsd:simpleType>
        <xsd:restriction base="dms:DateTime"/>
      </xsd:simpleType>
    </xsd:element>
    <xsd:element name="whenToArchive" ma:index="20" nillable="true" ma:displayName="whenToArchive" ma:format="DateOnly" ma:indexed="true" ma:internalName="whenToArchive">
      <xsd:simpleType>
        <xsd:restriction base="dms:DateTime"/>
      </xsd:simpleType>
    </xsd:element>
    <xsd:element name="rush" ma:index="21" nillable="true" ma:displayName="rush" ma:indexed="true" ma:internalName="rush">
      <xsd:simpleType>
        <xsd:restriction base="dms:Number"/>
      </xsd:simpleType>
    </xsd:element>
    <xsd:element name="blueprintVersion" ma:index="22" nillable="true" ma:displayName="blueprintVersion" ma:internalName="blueprintVersion">
      <xsd:simpleType>
        <xsd:restriction base="dms:Number"/>
      </xsd:simpleType>
    </xsd:element>
    <xsd:element name="pos" ma:index="23" nillable="true" ma:displayName="pos" ma:internalName="pos">
      <xsd:simpleType>
        <xsd:restriction base="dms:Number"/>
      </xsd:simpleType>
    </xsd:element>
    <xsd:element name="entityType" ma:index="24" nillable="true" ma:displayName="entityType" ma:indexed="true" ma:internalName="entityType">
      <xsd:simpleType>
        <xsd:restriction base="dms:Number"/>
      </xsd:simpleType>
    </xsd:element>
    <xsd:element name="branch" ma:index="25" nillable="true" ma:displayName="branch" ma:indexed="true" ma:list="{22398C44-67A3-4674-AD04-511FEACE7D0F}" ma:internalName="branch" ma:showField="ID">
      <xsd:simpleType>
        <xsd:restriction base="dms:Lookup"/>
      </xsd:simpleType>
    </xsd:element>
    <xsd:element name="color" ma:index="26" nillable="true" ma:displayName="color" ma:list="{B3B746B2-7247-467A-9F9A-791039112B8C}" ma:internalName="color" ma:showField="ID">
      <xsd:simpleType>
        <xsd:restriction base="dms:Lookup"/>
      </xsd:simpleType>
    </xsd:element>
    <xsd:element name="formVersion" ma:index="27" nillable="true" ma:displayName="formVersion" ma:list="{BF261706-87C6-4441-83A8-9D5AF7AC8548}" ma:internalName="formVersion" ma:showField="ID">
      <xsd:simpleType>
        <xsd:restriction base="dms:Lookup"/>
      </xsd:simpleType>
    </xsd:element>
    <xsd:element name="blueprint" ma:index="28" nillable="true" ma:displayName="blueprint" ma:list="{F4BE805F-DAB4-4628-9BCF-5745BBC9A5AA}" ma:internalName="blueprint" ma:showField="ID">
      <xsd:simpleType>
        <xsd:restriction base="dms:Lookup"/>
      </xsd:simpleType>
    </xsd:element>
    <xsd:element name="assignedToG" ma:index="29" nillable="true" ma:displayName="assignedToG" ma:indexed="true" ma:list="{C8BFF6DD-6C28-4F22-90F9-77385803A830}" ma:internalName="assignedToG" ma:readOnly="false" ma:showField="Title">
      <xsd:simpleType>
        <xsd:restriction base="dms:Lookup"/>
      </xsd:simpleType>
    </xsd:element>
    <xsd:element name="assignedToGroups" ma:index="30" nillable="true" ma:displayName="assignedToGroups" ma:list="UserInfo" ma:SearchPeopleOnly="false" ma:internalName="assignedTo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tor" ma:index="31" nillable="true" ma:displayName="mediator" ma:list="UserInfo" ma:SearchPeopleOnly="false" ma:internalName="mediat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ssignedToSiteUser" ma:index="32" nillable="true" ma:displayName="assignedToSiteUser" ma:indexed="true" ma:list="UserInfo" ma:internalName="assignedToSiteUs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lleaguesG" ma:index="33" nillable="true" ma:displayName="colleaguesG" ma:list="{C8BFF6DD-6C28-4F22-90F9-77385803A830}" ma:internalName="colleaguesG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watchersG" ma:index="34" nillable="true" ma:displayName="watchersG" ma:list="{C8BFF6DD-6C28-4F22-90F9-77385803A830}" ma:internalName="watchersG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roupWatchers" ma:index="35" nillable="true" ma:displayName="groupWatchers" ma:list="UserInfo" ma:SearchPeopleOnly="false" ma:internalName="groupWat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3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a9b50559-7390-452f-8d4d-780c6c1e43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4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4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4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4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50" nillable="true" ma:displayName="Location" ma:indexed="true" ma:internalName="MediaServiceLocation" ma:readOnly="true">
      <xsd:simpleType>
        <xsd:restriction base="dms:Text"/>
      </xsd:simpleType>
    </xsd:element>
    <xsd:element name="documentStringNames" ma:index="51" nillable="true" ma:displayName="documentStringNames" ma:internalName="documentStringNames">
      <xsd:simpleType>
        <xsd:restriction base="dms:Note">
          <xsd:maxLength value="255"/>
        </xsd:restriction>
      </xsd:simpleType>
    </xsd:element>
    <xsd:element name="crossMinistry" ma:index="52" nillable="true" ma:displayName="crossMinistry" ma:internalName="crossMinistry">
      <xsd:simpleType>
        <xsd:restriction base="dms:Number"/>
      </xsd:simpleType>
    </xsd:element>
    <xsd:element name="ministries" ma:index="53" nillable="true" ma:displayName="ministries" ma:list="{E8535DDF-3CC1-4F0A-9FC3-EDCC4C1918B4}" ma:internalName="ministries" ma:showField="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BillingMetadata" ma:index="5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9af5a-ed8a-4244-928d-e56d06aad847" elementFormDefault="qualified">
    <xsd:import namespace="http://schemas.microsoft.com/office/2006/documentManagement/types"/>
    <xsd:import namespace="http://schemas.microsoft.com/office/infopath/2007/PartnerControls"/>
    <xsd:element name="TaxCatchAll" ma:index="41" nillable="true" ma:displayName="Taxonomy Catch All Column" ma:hidden="true" ma:list="{66428770-232f-4c77-9a39-a6fce1c18297}" ma:internalName="TaxCatchAll" ma:showField="CatchAllData" ma:web="6fe9af5a-ed8a-4244-928d-e56d06aad8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4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AABECD-1026-466F-9A37-9D9D6CEA0BC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a67a745-2716-44cf-9715-ea35a50b39f5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49551E-68D5-4FAD-983D-DBC01071D750}"/>
</file>

<file path=customXml/itemProps3.xml><?xml version="1.0" encoding="utf-8"?>
<ds:datastoreItem xmlns:ds="http://schemas.openxmlformats.org/officeDocument/2006/customXml" ds:itemID="{E3681D74-3F9D-4A82-A8F4-C858447D0E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Projections</vt:lpstr>
      <vt:lpstr>2025-26</vt:lpstr>
      <vt:lpstr>2026-27</vt:lpstr>
      <vt:lpstr>2027-28</vt:lpstr>
      <vt:lpstr>2028-29</vt:lpstr>
      <vt:lpstr>Standard</vt:lpstr>
      <vt:lpstr>2025-26 Estimates</vt:lpstr>
      <vt:lpstr>2026-27 Estimates</vt:lpstr>
      <vt:lpstr>2027-28 Estimates</vt:lpstr>
      <vt:lpstr>2028-29 Estimates</vt:lpstr>
      <vt:lpstr>Enrol Proj</vt:lpstr>
      <vt:lpstr>Level 2</vt:lpstr>
      <vt:lpstr>Level 3</vt:lpstr>
      <vt:lpstr>ELL</vt:lpstr>
      <vt:lpstr>Indigenous</vt:lpstr>
    </vt:vector>
  </TitlesOfParts>
  <Company>Province of British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Lebrun, Michael EDUC:EX</dc:creator>
  <cp:lastModifiedBy>Lebrun, Michael ECC:EX</cp:lastModifiedBy>
  <dcterms:created xsi:type="dcterms:W3CDTF">2016-01-08T22:45:11Z</dcterms:created>
  <dcterms:modified xsi:type="dcterms:W3CDTF">2025-12-18T16:32:51Z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0x0101007982D16F4375A649BD0847D4D8BBFC22</vt:lpwstr>
  </property>
</Properties>
</file>